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2\Отчет за 2022 год\"/>
    </mc:Choice>
  </mc:AlternateContent>
  <bookViews>
    <workbookView xWindow="-120" yWindow="-120" windowWidth="29040" windowHeight="15840" activeTab="3"/>
  </bookViews>
  <sheets>
    <sheet name="Приложение №1 доходы" sheetId="19" r:id="rId1"/>
    <sheet name="Прил № 2 ведомственная" sheetId="18" r:id="rId2"/>
    <sheet name="Прил № 3 рпр" sheetId="5" r:id="rId3"/>
    <sheet name="Прил № 4 Источники " sheetId="6" r:id="rId4"/>
  </sheets>
  <definedNames>
    <definedName name="_xlnm._FilterDatabase" localSheetId="1" hidden="1">'Прил № 2 ведомственная'!$C$1:$C$829</definedName>
    <definedName name="_xlnm._FilterDatabase" localSheetId="0" hidden="1">'Приложение №1 доходы'!$A$8:$H$8</definedName>
    <definedName name="_xlnm.Print_Titles" localSheetId="1">'Прил № 2 ведомственная'!$7:$7</definedName>
    <definedName name="_xlnm.Print_Titles" localSheetId="2">'Прил № 3 рпр'!$6:$6</definedName>
    <definedName name="_xlnm.Print_Titles" localSheetId="3">'Прил № 4 Источники '!$7:$10</definedName>
    <definedName name="_xlnm.Print_Titles" localSheetId="0">'Приложение №1 доходы'!$7:$7</definedName>
    <definedName name="_xlnm.Print_Area" localSheetId="2">'Прил № 3 рпр'!$A$1:$E$55</definedName>
    <definedName name="_xlnm.Print_Area" localSheetId="0">'Приложение №1 доходы'!$A$1:$D$180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" i="18" l="1"/>
  <c r="F94" i="18"/>
  <c r="F549" i="18"/>
  <c r="F503" i="18"/>
  <c r="D177" i="19" l="1"/>
  <c r="D175" i="19"/>
  <c r="D173" i="19"/>
  <c r="C173" i="19"/>
  <c r="D168" i="19"/>
  <c r="C168" i="19"/>
  <c r="D160" i="19"/>
  <c r="C160" i="19"/>
  <c r="D149" i="19"/>
  <c r="C149" i="19"/>
  <c r="D146" i="19"/>
  <c r="D145" i="19" s="1"/>
  <c r="C146" i="19"/>
  <c r="D139" i="19"/>
  <c r="C139" i="19"/>
  <c r="D112" i="19"/>
  <c r="C112" i="19"/>
  <c r="D102" i="19"/>
  <c r="C102" i="19"/>
  <c r="D99" i="19"/>
  <c r="C99" i="19"/>
  <c r="D94" i="19"/>
  <c r="C94" i="19"/>
  <c r="D85" i="19"/>
  <c r="C85" i="19"/>
  <c r="D78" i="19"/>
  <c r="C78" i="19"/>
  <c r="D74" i="19"/>
  <c r="C74" i="19"/>
  <c r="C68" i="19" s="1"/>
  <c r="D69" i="19"/>
  <c r="C69" i="19"/>
  <c r="D63" i="19"/>
  <c r="C63" i="19"/>
  <c r="D58" i="19"/>
  <c r="C58" i="19"/>
  <c r="D53" i="19"/>
  <c r="C53" i="19"/>
  <c r="D45" i="19"/>
  <c r="C45" i="19"/>
  <c r="D35" i="19"/>
  <c r="C35" i="19"/>
  <c r="C34" i="19"/>
  <c r="D29" i="19"/>
  <c r="C29" i="19"/>
  <c r="D10" i="19"/>
  <c r="C10" i="19"/>
  <c r="C62" i="19" l="1"/>
  <c r="D68" i="19"/>
  <c r="D62" i="19" s="1"/>
  <c r="C145" i="19"/>
  <c r="C144" i="19" s="1"/>
  <c r="C9" i="19"/>
  <c r="D144" i="19"/>
  <c r="D34" i="19"/>
  <c r="C8" i="19" l="1"/>
  <c r="D9" i="19"/>
  <c r="D8" i="19" s="1"/>
  <c r="D55" i="5" s="1"/>
  <c r="F76" i="18" l="1"/>
  <c r="E16" i="5" l="1"/>
  <c r="C17" i="5"/>
  <c r="D17" i="5"/>
  <c r="E17" i="5"/>
  <c r="E18" i="5"/>
  <c r="C19" i="5"/>
  <c r="D19" i="5"/>
  <c r="E19" i="5"/>
  <c r="E20" i="5"/>
  <c r="C21" i="5"/>
  <c r="D21" i="5"/>
  <c r="E21" i="5"/>
  <c r="E22" i="5"/>
  <c r="E23" i="5"/>
  <c r="E24" i="5"/>
  <c r="E25" i="5"/>
  <c r="E26" i="5"/>
  <c r="C27" i="5"/>
  <c r="D27" i="5"/>
  <c r="E27" i="5"/>
  <c r="E28" i="5"/>
  <c r="E29" i="5"/>
  <c r="E30" i="5"/>
  <c r="E31" i="5"/>
  <c r="C32" i="5"/>
  <c r="D32" i="5"/>
  <c r="E32" i="5" s="1"/>
  <c r="E33" i="5"/>
  <c r="C34" i="5"/>
  <c r="E34" i="5" s="1"/>
  <c r="D34" i="5"/>
  <c r="E35" i="5"/>
  <c r="E36" i="5"/>
  <c r="E37" i="5"/>
  <c r="E38" i="5"/>
  <c r="E39" i="5"/>
  <c r="C40" i="5"/>
  <c r="D40" i="5"/>
  <c r="E40" i="5" s="1"/>
  <c r="E41" i="5"/>
  <c r="E42" i="5"/>
  <c r="C43" i="5"/>
  <c r="E43" i="5" s="1"/>
  <c r="D43" i="5"/>
  <c r="E44" i="5"/>
  <c r="E45" i="5"/>
  <c r="E46" i="5"/>
  <c r="C47" i="5"/>
  <c r="D47" i="5"/>
  <c r="E47" i="5"/>
  <c r="E48" i="5"/>
  <c r="G296" i="18"/>
  <c r="G295" i="18" s="1"/>
  <c r="G294" i="18" s="1"/>
  <c r="F296" i="18"/>
  <c r="F295" i="18" s="1"/>
  <c r="F294" i="18" s="1"/>
  <c r="F598" i="18"/>
  <c r="F553" i="18"/>
  <c r="G215" i="18"/>
  <c r="F215" i="18"/>
  <c r="G78" i="18"/>
  <c r="F78" i="18"/>
  <c r="F75" i="18" s="1"/>
  <c r="F74" i="18" s="1"/>
  <c r="G825" i="18"/>
  <c r="G824" i="18" s="1"/>
  <c r="G823" i="18" s="1"/>
  <c r="F825" i="18"/>
  <c r="F824" i="18" s="1"/>
  <c r="F823" i="18" s="1"/>
  <c r="G817" i="18"/>
  <c r="G816" i="18" s="1"/>
  <c r="G815" i="18" s="1"/>
  <c r="G814" i="18" s="1"/>
  <c r="G813" i="18" s="1"/>
  <c r="F817" i="18"/>
  <c r="F816" i="18" s="1"/>
  <c r="F815" i="18" s="1"/>
  <c r="F814" i="18" s="1"/>
  <c r="F813" i="18" s="1"/>
  <c r="G810" i="18"/>
  <c r="F810" i="18"/>
  <c r="G808" i="18"/>
  <c r="F808" i="18"/>
  <c r="G806" i="18"/>
  <c r="F806" i="18"/>
  <c r="G800" i="18"/>
  <c r="G799" i="18" s="1"/>
  <c r="G798" i="18" s="1"/>
  <c r="F800" i="18"/>
  <c r="F799" i="18" s="1"/>
  <c r="F798" i="18" s="1"/>
  <c r="G796" i="18"/>
  <c r="G795" i="18" s="1"/>
  <c r="G794" i="18" s="1"/>
  <c r="F796" i="18"/>
  <c r="F795" i="18" s="1"/>
  <c r="F794" i="18" s="1"/>
  <c r="G792" i="18"/>
  <c r="G791" i="18" s="1"/>
  <c r="G790" i="18" s="1"/>
  <c r="F792" i="18"/>
  <c r="F791" i="18" s="1"/>
  <c r="F790" i="18" s="1"/>
  <c r="G785" i="18"/>
  <c r="G784" i="18" s="1"/>
  <c r="G783" i="18" s="1"/>
  <c r="G782" i="18" s="1"/>
  <c r="G781" i="18" s="1"/>
  <c r="F785" i="18"/>
  <c r="F784" i="18" s="1"/>
  <c r="F783" i="18" s="1"/>
  <c r="F782" i="18" s="1"/>
  <c r="F781" i="18" s="1"/>
  <c r="G779" i="18"/>
  <c r="G778" i="18" s="1"/>
  <c r="G777" i="18" s="1"/>
  <c r="G776" i="18" s="1"/>
  <c r="F779" i="18"/>
  <c r="F778" i="18" s="1"/>
  <c r="F777" i="18" s="1"/>
  <c r="F776" i="18" s="1"/>
  <c r="G774" i="18"/>
  <c r="G773" i="18" s="1"/>
  <c r="G772" i="18" s="1"/>
  <c r="F774" i="18"/>
  <c r="F773" i="18" s="1"/>
  <c r="F772" i="18" s="1"/>
  <c r="G770" i="18"/>
  <c r="G769" i="18" s="1"/>
  <c r="G768" i="18" s="1"/>
  <c r="F770" i="18"/>
  <c r="F769" i="18" s="1"/>
  <c r="F768" i="18" s="1"/>
  <c r="G766" i="18"/>
  <c r="G765" i="18" s="1"/>
  <c r="F766" i="18"/>
  <c r="F765" i="18" s="1"/>
  <c r="G763" i="18"/>
  <c r="F763" i="18"/>
  <c r="G760" i="18"/>
  <c r="F760" i="18"/>
  <c r="G757" i="18"/>
  <c r="F757" i="18"/>
  <c r="G750" i="18"/>
  <c r="G749" i="18" s="1"/>
  <c r="G748" i="18" s="1"/>
  <c r="G747" i="18" s="1"/>
  <c r="F750" i="18"/>
  <c r="F749" i="18" s="1"/>
  <c r="F748" i="18" s="1"/>
  <c r="F747" i="18" s="1"/>
  <c r="G742" i="18"/>
  <c r="G741" i="18" s="1"/>
  <c r="F742" i="18"/>
  <c r="F741" i="18" s="1"/>
  <c r="G738" i="18"/>
  <c r="G737" i="18" s="1"/>
  <c r="F738" i="18"/>
  <c r="F737" i="18" s="1"/>
  <c r="G733" i="18"/>
  <c r="G732" i="18" s="1"/>
  <c r="F733" i="18"/>
  <c r="F732" i="18" s="1"/>
  <c r="G726" i="18"/>
  <c r="G725" i="18" s="1"/>
  <c r="F726" i="18"/>
  <c r="F725" i="18" s="1"/>
  <c r="G723" i="18"/>
  <c r="F723" i="18"/>
  <c r="G719" i="18"/>
  <c r="G718" i="18" s="1"/>
  <c r="F719" i="18"/>
  <c r="F718" i="18" s="1"/>
  <c r="G714" i="18"/>
  <c r="G713" i="18" s="1"/>
  <c r="G712" i="18" s="1"/>
  <c r="F714" i="18"/>
  <c r="F713" i="18" s="1"/>
  <c r="F712" i="18" s="1"/>
  <c r="G708" i="18"/>
  <c r="G707" i="18" s="1"/>
  <c r="G706" i="18" s="1"/>
  <c r="F708" i="18"/>
  <c r="F707" i="18" s="1"/>
  <c r="F706" i="18" s="1"/>
  <c r="G704" i="18"/>
  <c r="F704" i="18"/>
  <c r="G702" i="18"/>
  <c r="F702" i="18"/>
  <c r="G700" i="18"/>
  <c r="F700" i="18"/>
  <c r="G696" i="18"/>
  <c r="G695" i="18" s="1"/>
  <c r="F696" i="18"/>
  <c r="F695" i="18" s="1"/>
  <c r="G693" i="18"/>
  <c r="G692" i="18" s="1"/>
  <c r="F693" i="18"/>
  <c r="F692" i="18" s="1"/>
  <c r="G686" i="18"/>
  <c r="F686" i="18"/>
  <c r="G684" i="18"/>
  <c r="F684" i="18"/>
  <c r="G677" i="18"/>
  <c r="G676" i="18" s="1"/>
  <c r="F677" i="18"/>
  <c r="F676" i="18" s="1"/>
  <c r="G673" i="18"/>
  <c r="G672" i="18" s="1"/>
  <c r="F673" i="18"/>
  <c r="F672" i="18" s="1"/>
  <c r="G664" i="18"/>
  <c r="F664" i="18"/>
  <c r="G661" i="18"/>
  <c r="F661" i="18"/>
  <c r="G658" i="18"/>
  <c r="F658" i="18"/>
  <c r="G652" i="18"/>
  <c r="G651" i="18" s="1"/>
  <c r="G650" i="18" s="1"/>
  <c r="F652" i="18"/>
  <c r="F651" i="18" s="1"/>
  <c r="F650" i="18" s="1"/>
  <c r="G645" i="18"/>
  <c r="G644" i="18" s="1"/>
  <c r="F645" i="18"/>
  <c r="F644" i="18" s="1"/>
  <c r="G639" i="18"/>
  <c r="F639" i="18"/>
  <c r="G635" i="18"/>
  <c r="F635" i="18"/>
  <c r="G631" i="18"/>
  <c r="G630" i="18" s="1"/>
  <c r="F631" i="18"/>
  <c r="F630" i="18" s="1"/>
  <c r="G628" i="18"/>
  <c r="F628" i="18"/>
  <c r="G625" i="18"/>
  <c r="F625" i="18"/>
  <c r="G623" i="18"/>
  <c r="F623" i="18"/>
  <c r="G621" i="18"/>
  <c r="F621" i="18"/>
  <c r="G617" i="18"/>
  <c r="F617" i="18"/>
  <c r="G615" i="18"/>
  <c r="F615" i="18"/>
  <c r="G613" i="18"/>
  <c r="F613" i="18"/>
  <c r="G611" i="18"/>
  <c r="F611" i="18"/>
  <c r="G605" i="18"/>
  <c r="G604" i="18" s="1"/>
  <c r="F605" i="18"/>
  <c r="F604" i="18" s="1"/>
  <c r="G600" i="18"/>
  <c r="F600" i="18"/>
  <c r="G598" i="18"/>
  <c r="G592" i="18"/>
  <c r="F592" i="18"/>
  <c r="G590" i="18"/>
  <c r="F590" i="18"/>
  <c r="G586" i="18"/>
  <c r="G585" i="18" s="1"/>
  <c r="F586" i="18"/>
  <c r="F585" i="18" s="1"/>
  <c r="G583" i="18"/>
  <c r="F583" i="18"/>
  <c r="G580" i="18"/>
  <c r="F580" i="18"/>
  <c r="G578" i="18"/>
  <c r="F578" i="18"/>
  <c r="G572" i="18"/>
  <c r="F572" i="18"/>
  <c r="G570" i="18"/>
  <c r="F570" i="18"/>
  <c r="G568" i="18"/>
  <c r="F568" i="18"/>
  <c r="G564" i="18"/>
  <c r="F564" i="18"/>
  <c r="G562" i="18"/>
  <c r="F562" i="18"/>
  <c r="G560" i="18"/>
  <c r="F560" i="18"/>
  <c r="G557" i="18"/>
  <c r="F557" i="18"/>
  <c r="G555" i="18"/>
  <c r="F555" i="18"/>
  <c r="G553" i="18"/>
  <c r="G550" i="18"/>
  <c r="F550" i="18"/>
  <c r="G548" i="18"/>
  <c r="F548" i="18"/>
  <c r="G546" i="18"/>
  <c r="F546" i="18"/>
  <c r="G544" i="18"/>
  <c r="F544" i="18"/>
  <c r="G542" i="18"/>
  <c r="F542" i="18"/>
  <c r="G540" i="18"/>
  <c r="F540" i="18"/>
  <c r="G538" i="18"/>
  <c r="F538" i="18"/>
  <c r="G536" i="18"/>
  <c r="F536" i="18"/>
  <c r="G534" i="18"/>
  <c r="F534" i="18"/>
  <c r="G532" i="18"/>
  <c r="F532" i="18"/>
  <c r="G530" i="18"/>
  <c r="F530" i="18"/>
  <c r="G528" i="18"/>
  <c r="F528" i="18"/>
  <c r="G526" i="18"/>
  <c r="F526" i="18"/>
  <c r="G524" i="18"/>
  <c r="F524" i="18"/>
  <c r="G519" i="18"/>
  <c r="G518" i="18" s="1"/>
  <c r="F519" i="18"/>
  <c r="F518" i="18" s="1"/>
  <c r="G515" i="18"/>
  <c r="F515" i="18"/>
  <c r="G513" i="18"/>
  <c r="F513" i="18"/>
  <c r="G509" i="18"/>
  <c r="F509" i="18"/>
  <c r="G507" i="18"/>
  <c r="F507" i="18"/>
  <c r="G505" i="18"/>
  <c r="F505" i="18"/>
  <c r="G502" i="18"/>
  <c r="F502" i="18"/>
  <c r="G500" i="18"/>
  <c r="F500" i="18"/>
  <c r="G497" i="18"/>
  <c r="F497" i="18"/>
  <c r="G495" i="18"/>
  <c r="F495" i="18"/>
  <c r="G490" i="18"/>
  <c r="G489" i="18" s="1"/>
  <c r="F490" i="18"/>
  <c r="F489" i="18" s="1"/>
  <c r="G485" i="18"/>
  <c r="G484" i="18" s="1"/>
  <c r="G483" i="18" s="1"/>
  <c r="G482" i="18" s="1"/>
  <c r="F485" i="18"/>
  <c r="F484" i="18" s="1"/>
  <c r="F483" i="18" s="1"/>
  <c r="F482" i="18" s="1"/>
  <c r="G479" i="18"/>
  <c r="G478" i="18" s="1"/>
  <c r="G477" i="18" s="1"/>
  <c r="G476" i="18" s="1"/>
  <c r="G475" i="18" s="1"/>
  <c r="G474" i="18" s="1"/>
  <c r="F479" i="18"/>
  <c r="F478" i="18" s="1"/>
  <c r="F477" i="18" s="1"/>
  <c r="F476" i="18" s="1"/>
  <c r="F475" i="18" s="1"/>
  <c r="F474" i="18" s="1"/>
  <c r="G470" i="18"/>
  <c r="G469" i="18" s="1"/>
  <c r="G468" i="18" s="1"/>
  <c r="F470" i="18"/>
  <c r="F469" i="18" s="1"/>
  <c r="F468" i="18" s="1"/>
  <c r="G465" i="18"/>
  <c r="G464" i="18" s="1"/>
  <c r="G463" i="18" s="1"/>
  <c r="F465" i="18"/>
  <c r="F464" i="18" s="1"/>
  <c r="F463" i="18" s="1"/>
  <c r="G461" i="18"/>
  <c r="F461" i="18"/>
  <c r="G459" i="18"/>
  <c r="F459" i="18"/>
  <c r="G455" i="18"/>
  <c r="F455" i="18"/>
  <c r="G453" i="18"/>
  <c r="F453" i="18"/>
  <c r="G451" i="18"/>
  <c r="F451" i="18"/>
  <c r="G446" i="18"/>
  <c r="G445" i="18" s="1"/>
  <c r="F446" i="18"/>
  <c r="F445" i="18" s="1"/>
  <c r="G441" i="18"/>
  <c r="G440" i="18" s="1"/>
  <c r="G439" i="18" s="1"/>
  <c r="G438" i="18" s="1"/>
  <c r="F441" i="18"/>
  <c r="F440" i="18" s="1"/>
  <c r="F439" i="18" s="1"/>
  <c r="F438" i="18" s="1"/>
  <c r="G435" i="18"/>
  <c r="G434" i="18" s="1"/>
  <c r="G433" i="18" s="1"/>
  <c r="G432" i="18" s="1"/>
  <c r="G431" i="18" s="1"/>
  <c r="F435" i="18"/>
  <c r="F434" i="18" s="1"/>
  <c r="F433" i="18" s="1"/>
  <c r="F432" i="18" s="1"/>
  <c r="F431" i="18" s="1"/>
  <c r="G425" i="18"/>
  <c r="G424" i="18" s="1"/>
  <c r="G423" i="18" s="1"/>
  <c r="G422" i="18" s="1"/>
  <c r="G421" i="18" s="1"/>
  <c r="F425" i="18"/>
  <c r="F424" i="18" s="1"/>
  <c r="F423" i="18" s="1"/>
  <c r="F422" i="18" s="1"/>
  <c r="F421" i="18" s="1"/>
  <c r="G418" i="18"/>
  <c r="G417" i="18" s="1"/>
  <c r="F418" i="18"/>
  <c r="F417" i="18" s="1"/>
  <c r="G415" i="18"/>
  <c r="G414" i="18" s="1"/>
  <c r="F415" i="18"/>
  <c r="F414" i="18" s="1"/>
  <c r="G410" i="18"/>
  <c r="F410" i="18"/>
  <c r="G408" i="18"/>
  <c r="F408" i="18"/>
  <c r="G404" i="18"/>
  <c r="G403" i="18" s="1"/>
  <c r="F404" i="18"/>
  <c r="F403" i="18" s="1"/>
  <c r="G401" i="18"/>
  <c r="F401" i="18"/>
  <c r="G399" i="18"/>
  <c r="F399" i="18"/>
  <c r="G397" i="18"/>
  <c r="F397" i="18"/>
  <c r="G395" i="18"/>
  <c r="F395" i="18"/>
  <c r="G393" i="18"/>
  <c r="F393" i="18"/>
  <c r="G391" i="18"/>
  <c r="F391" i="18"/>
  <c r="G389" i="18"/>
  <c r="F389" i="18"/>
  <c r="G384" i="18"/>
  <c r="G383" i="18" s="1"/>
  <c r="F384" i="18"/>
  <c r="F383" i="18" s="1"/>
  <c r="G380" i="18"/>
  <c r="G379" i="18" s="1"/>
  <c r="F380" i="18"/>
  <c r="F379" i="18" s="1"/>
  <c r="G377" i="18"/>
  <c r="F377" i="18"/>
  <c r="G375" i="18"/>
  <c r="F375" i="18"/>
  <c r="G371" i="18"/>
  <c r="F371" i="18"/>
  <c r="G369" i="18"/>
  <c r="F369" i="18"/>
  <c r="G367" i="18"/>
  <c r="F367" i="18"/>
  <c r="G365" i="18"/>
  <c r="F365" i="18"/>
  <c r="G363" i="18"/>
  <c r="F363" i="18"/>
  <c r="G361" i="18"/>
  <c r="F361" i="18"/>
  <c r="G359" i="18"/>
  <c r="F359" i="18"/>
  <c r="G354" i="18"/>
  <c r="G353" i="18" s="1"/>
  <c r="F354" i="18"/>
  <c r="F353" i="18" s="1"/>
  <c r="G350" i="18"/>
  <c r="G349" i="18" s="1"/>
  <c r="G348" i="18" s="1"/>
  <c r="F350" i="18"/>
  <c r="F349" i="18" s="1"/>
  <c r="F348" i="18" s="1"/>
  <c r="G346" i="18"/>
  <c r="G345" i="18" s="1"/>
  <c r="G344" i="18" s="1"/>
  <c r="F346" i="18"/>
  <c r="F345" i="18" s="1"/>
  <c r="F344" i="18" s="1"/>
  <c r="G341" i="18"/>
  <c r="G340" i="18" s="1"/>
  <c r="G339" i="18" s="1"/>
  <c r="G338" i="18" s="1"/>
  <c r="F341" i="18"/>
  <c r="F340" i="18" s="1"/>
  <c r="F339" i="18" s="1"/>
  <c r="F338" i="18" s="1"/>
  <c r="G334" i="18"/>
  <c r="G333" i="18" s="1"/>
  <c r="G332" i="18" s="1"/>
  <c r="G331" i="18" s="1"/>
  <c r="F334" i="18"/>
  <c r="F333" i="18" s="1"/>
  <c r="F332" i="18" s="1"/>
  <c r="F331" i="18" s="1"/>
  <c r="G329" i="18"/>
  <c r="F329" i="18"/>
  <c r="G327" i="18"/>
  <c r="F327" i="18"/>
  <c r="G324" i="18"/>
  <c r="F324" i="18"/>
  <c r="G322" i="18"/>
  <c r="F322" i="18"/>
  <c r="G320" i="18"/>
  <c r="F320" i="18"/>
  <c r="G318" i="18"/>
  <c r="F318" i="18"/>
  <c r="G312" i="18"/>
  <c r="F312" i="18"/>
  <c r="G310" i="18"/>
  <c r="F310" i="18"/>
  <c r="G308" i="18"/>
  <c r="F308" i="18"/>
  <c r="G300" i="18"/>
  <c r="G299" i="18" s="1"/>
  <c r="G298" i="18" s="1"/>
  <c r="F300" i="18"/>
  <c r="F299" i="18" s="1"/>
  <c r="F298" i="18" s="1"/>
  <c r="G289" i="18"/>
  <c r="G288" i="18" s="1"/>
  <c r="G287" i="18" s="1"/>
  <c r="F289" i="18"/>
  <c r="F288" i="18" s="1"/>
  <c r="F287" i="18" s="1"/>
  <c r="G283" i="18"/>
  <c r="G282" i="18" s="1"/>
  <c r="G281" i="18" s="1"/>
  <c r="F283" i="18"/>
  <c r="F282" i="18" s="1"/>
  <c r="F281" i="18" s="1"/>
  <c r="G278" i="18"/>
  <c r="G277" i="18" s="1"/>
  <c r="G276" i="18" s="1"/>
  <c r="F278" i="18"/>
  <c r="F277" i="18" s="1"/>
  <c r="F276" i="18" s="1"/>
  <c r="G273" i="18"/>
  <c r="F273" i="18"/>
  <c r="G270" i="18"/>
  <c r="F270" i="18"/>
  <c r="G268" i="18"/>
  <c r="F268" i="18"/>
  <c r="G265" i="18"/>
  <c r="F265" i="18"/>
  <c r="G262" i="18"/>
  <c r="F262" i="18"/>
  <c r="G260" i="18"/>
  <c r="F260" i="18"/>
  <c r="G258" i="18"/>
  <c r="F258" i="18"/>
  <c r="G253" i="18"/>
  <c r="F253" i="18"/>
  <c r="G251" i="18"/>
  <c r="F251" i="18"/>
  <c r="G245" i="18"/>
  <c r="G244" i="18" s="1"/>
  <c r="G243" i="18" s="1"/>
  <c r="G242" i="18" s="1"/>
  <c r="G241" i="18" s="1"/>
  <c r="F245" i="18"/>
  <c r="F244" i="18" s="1"/>
  <c r="F243" i="18" s="1"/>
  <c r="F242" i="18" s="1"/>
  <c r="F241" i="18" s="1"/>
  <c r="G239" i="18"/>
  <c r="F239" i="18"/>
  <c r="G237" i="18"/>
  <c r="F237" i="18"/>
  <c r="G235" i="18"/>
  <c r="F235" i="18"/>
  <c r="G233" i="18"/>
  <c r="F233" i="18"/>
  <c r="G231" i="18"/>
  <c r="F231" i="18"/>
  <c r="G229" i="18"/>
  <c r="F229" i="18"/>
  <c r="G225" i="18"/>
  <c r="G224" i="18" s="1"/>
  <c r="G223" i="18" s="1"/>
  <c r="F225" i="18"/>
  <c r="F224" i="18" s="1"/>
  <c r="F223" i="18" s="1"/>
  <c r="G220" i="18"/>
  <c r="G219" i="18" s="1"/>
  <c r="F220" i="18"/>
  <c r="F219" i="18" s="1"/>
  <c r="G217" i="18"/>
  <c r="F217" i="18"/>
  <c r="G213" i="18"/>
  <c r="F213" i="18"/>
  <c r="G208" i="18"/>
  <c r="G207" i="18" s="1"/>
  <c r="G206" i="18" s="1"/>
  <c r="G205" i="18" s="1"/>
  <c r="G204" i="18" s="1"/>
  <c r="F208" i="18"/>
  <c r="F207" i="18" s="1"/>
  <c r="F206" i="18" s="1"/>
  <c r="F205" i="18" s="1"/>
  <c r="F204" i="18" s="1"/>
  <c r="G199" i="18"/>
  <c r="G198" i="18" s="1"/>
  <c r="G197" i="18" s="1"/>
  <c r="G196" i="18" s="1"/>
  <c r="F199" i="18"/>
  <c r="F198" i="18" s="1"/>
  <c r="F197" i="18" s="1"/>
  <c r="F196" i="18" s="1"/>
  <c r="G194" i="18"/>
  <c r="G193" i="18" s="1"/>
  <c r="G192" i="18" s="1"/>
  <c r="F194" i="18"/>
  <c r="F193" i="18" s="1"/>
  <c r="F192" i="18" s="1"/>
  <c r="G190" i="18"/>
  <c r="G189" i="18" s="1"/>
  <c r="F190" i="18"/>
  <c r="F189" i="18" s="1"/>
  <c r="G187" i="18"/>
  <c r="G186" i="18" s="1"/>
  <c r="F187" i="18"/>
  <c r="F186" i="18" s="1"/>
  <c r="G180" i="18"/>
  <c r="F180" i="18"/>
  <c r="G178" i="18"/>
  <c r="F178" i="18"/>
  <c r="G176" i="18"/>
  <c r="F176" i="18"/>
  <c r="G174" i="18"/>
  <c r="F174" i="18"/>
  <c r="G172" i="18"/>
  <c r="F172" i="18"/>
  <c r="G170" i="18"/>
  <c r="F170" i="18"/>
  <c r="G166" i="18"/>
  <c r="F166" i="18"/>
  <c r="G163" i="18"/>
  <c r="G162" i="18" s="1"/>
  <c r="F163" i="18"/>
  <c r="F162" i="18" s="1"/>
  <c r="G157" i="18"/>
  <c r="G156" i="18" s="1"/>
  <c r="G155" i="18" s="1"/>
  <c r="G154" i="18" s="1"/>
  <c r="G153" i="18" s="1"/>
  <c r="F157" i="18"/>
  <c r="F156" i="18" s="1"/>
  <c r="F155" i="18" s="1"/>
  <c r="F154" i="18" s="1"/>
  <c r="F153" i="18" s="1"/>
  <c r="G150" i="18"/>
  <c r="G149" i="18" s="1"/>
  <c r="F150" i="18"/>
  <c r="F149" i="18" s="1"/>
  <c r="G147" i="18"/>
  <c r="G146" i="18" s="1"/>
  <c r="F146" i="18"/>
  <c r="G143" i="18"/>
  <c r="F143" i="18"/>
  <c r="G141" i="18"/>
  <c r="F141" i="18"/>
  <c r="G137" i="18"/>
  <c r="G136" i="18" s="1"/>
  <c r="F137" i="18"/>
  <c r="F136" i="18" s="1"/>
  <c r="G134" i="18"/>
  <c r="G133" i="18" s="1"/>
  <c r="F134" i="18"/>
  <c r="F133" i="18" s="1"/>
  <c r="G128" i="18"/>
  <c r="F128" i="18"/>
  <c r="G126" i="18"/>
  <c r="F126" i="18"/>
  <c r="G124" i="18"/>
  <c r="F124" i="18"/>
  <c r="G121" i="18"/>
  <c r="F121" i="18"/>
  <c r="G118" i="18"/>
  <c r="F118" i="18"/>
  <c r="G116" i="18"/>
  <c r="F116" i="18"/>
  <c r="G110" i="18"/>
  <c r="F110" i="18"/>
  <c r="G108" i="18"/>
  <c r="F108" i="18"/>
  <c r="G106" i="18"/>
  <c r="F106" i="18"/>
  <c r="G104" i="18"/>
  <c r="G102" i="18"/>
  <c r="G100" i="18"/>
  <c r="F100" i="18"/>
  <c r="G91" i="18"/>
  <c r="F91" i="18"/>
  <c r="G89" i="18"/>
  <c r="F89" i="18"/>
  <c r="G87" i="18"/>
  <c r="F87" i="18"/>
  <c r="G85" i="18"/>
  <c r="F85" i="18"/>
  <c r="G76" i="18"/>
  <c r="G71" i="18"/>
  <c r="F71" i="18"/>
  <c r="G69" i="18"/>
  <c r="F69" i="18"/>
  <c r="G66" i="18"/>
  <c r="F66" i="18"/>
  <c r="G63" i="18"/>
  <c r="F63" i="18"/>
  <c r="G59" i="18"/>
  <c r="F59" i="18"/>
  <c r="G54" i="18"/>
  <c r="G53" i="18" s="1"/>
  <c r="G52" i="18" s="1"/>
  <c r="G51" i="18" s="1"/>
  <c r="F54" i="18"/>
  <c r="F53" i="18" s="1"/>
  <c r="F52" i="18" s="1"/>
  <c r="F51" i="18" s="1"/>
  <c r="G49" i="18"/>
  <c r="F49" i="18"/>
  <c r="G47" i="18"/>
  <c r="F47" i="18"/>
  <c r="G44" i="18"/>
  <c r="F44" i="18"/>
  <c r="G38" i="18"/>
  <c r="F38" i="18"/>
  <c r="G34" i="18"/>
  <c r="G33" i="18" s="1"/>
  <c r="G32" i="18" s="1"/>
  <c r="F34" i="18"/>
  <c r="F33" i="18" s="1"/>
  <c r="F32" i="18" s="1"/>
  <c r="G27" i="18"/>
  <c r="G26" i="18" s="1"/>
  <c r="G25" i="18" s="1"/>
  <c r="G24" i="18" s="1"/>
  <c r="F27" i="18"/>
  <c r="F26" i="18" s="1"/>
  <c r="F25" i="18" s="1"/>
  <c r="F24" i="18" s="1"/>
  <c r="G22" i="18"/>
  <c r="G21" i="18" s="1"/>
  <c r="G20" i="18" s="1"/>
  <c r="F22" i="18"/>
  <c r="F21" i="18" s="1"/>
  <c r="F20" i="18" s="1"/>
  <c r="F18" i="18"/>
  <c r="G14" i="18"/>
  <c r="F14" i="18"/>
  <c r="G12" i="18"/>
  <c r="F12" i="18"/>
  <c r="F11" i="18" l="1"/>
  <c r="F10" i="18" s="1"/>
  <c r="F9" i="18" s="1"/>
  <c r="F8" i="18" s="1"/>
  <c r="G75" i="18"/>
  <c r="G74" i="18" s="1"/>
  <c r="G717" i="18"/>
  <c r="G711" i="18" s="1"/>
  <c r="G710" i="18" s="1"/>
  <c r="G11" i="18"/>
  <c r="G10" i="18" s="1"/>
  <c r="G9" i="18" s="1"/>
  <c r="G8" i="18" s="1"/>
  <c r="G286" i="18"/>
  <c r="G285" i="18" s="1"/>
  <c r="F286" i="18"/>
  <c r="F285" i="18" s="1"/>
  <c r="F683" i="18"/>
  <c r="F682" i="18" s="1"/>
  <c r="F681" i="18" s="1"/>
  <c r="F680" i="18" s="1"/>
  <c r="G597" i="18"/>
  <c r="G596" i="18" s="1"/>
  <c r="G595" i="18" s="1"/>
  <c r="G594" i="18" s="1"/>
  <c r="F597" i="18"/>
  <c r="F596" i="18" s="1"/>
  <c r="F595" i="18" s="1"/>
  <c r="F594" i="18" s="1"/>
  <c r="G552" i="18"/>
  <c r="F552" i="18"/>
  <c r="F185" i="18"/>
  <c r="F184" i="18" s="1"/>
  <c r="F183" i="18" s="1"/>
  <c r="F120" i="18"/>
  <c r="F140" i="18"/>
  <c r="F139" i="18" s="1"/>
  <c r="G250" i="18"/>
  <c r="G249" i="18" s="1"/>
  <c r="G248" i="18" s="1"/>
  <c r="G257" i="18"/>
  <c r="G307" i="18"/>
  <c r="G306" i="18" s="1"/>
  <c r="G305" i="18" s="1"/>
  <c r="G304" i="18" s="1"/>
  <c r="G494" i="18"/>
  <c r="G504" i="18"/>
  <c r="G140" i="18"/>
  <c r="G139" i="18" s="1"/>
  <c r="G120" i="18"/>
  <c r="G756" i="18"/>
  <c r="G755" i="18" s="1"/>
  <c r="G559" i="18"/>
  <c r="F43" i="18"/>
  <c r="F37" i="18" s="1"/>
  <c r="F36" i="18" s="1"/>
  <c r="G43" i="18"/>
  <c r="G37" i="18" s="1"/>
  <c r="G36" i="18" s="1"/>
  <c r="F84" i="18"/>
  <c r="F83" i="18" s="1"/>
  <c r="F82" i="18" s="1"/>
  <c r="F81" i="18" s="1"/>
  <c r="F228" i="18"/>
  <c r="F227" i="18" s="1"/>
  <c r="F222" i="18" s="1"/>
  <c r="F512" i="18"/>
  <c r="F511" i="18" s="1"/>
  <c r="F559" i="18"/>
  <c r="G212" i="18"/>
  <c r="G211" i="18" s="1"/>
  <c r="G210" i="18" s="1"/>
  <c r="G203" i="18" s="1"/>
  <c r="F388" i="18"/>
  <c r="F567" i="18"/>
  <c r="F566" i="18" s="1"/>
  <c r="G610" i="18"/>
  <c r="G609" i="18" s="1"/>
  <c r="G620" i="18"/>
  <c r="G619" i="18" s="1"/>
  <c r="G634" i="18"/>
  <c r="G633" i="18" s="1"/>
  <c r="G683" i="18"/>
  <c r="G682" i="18" s="1"/>
  <c r="G681" i="18" s="1"/>
  <c r="G680" i="18" s="1"/>
  <c r="F756" i="18"/>
  <c r="F755" i="18" s="1"/>
  <c r="G699" i="18"/>
  <c r="G698" i="18" s="1"/>
  <c r="F165" i="18"/>
  <c r="G358" i="18"/>
  <c r="G657" i="18"/>
  <c r="G656" i="18" s="1"/>
  <c r="G649" i="18" s="1"/>
  <c r="G648" i="18" s="1"/>
  <c r="G647" i="18" s="1"/>
  <c r="G58" i="18"/>
  <c r="G57" i="18" s="1"/>
  <c r="G228" i="18"/>
  <c r="G227" i="18" s="1"/>
  <c r="G222" i="18" s="1"/>
  <c r="G374" i="18"/>
  <c r="G450" i="18"/>
  <c r="G449" i="18" s="1"/>
  <c r="F620" i="18"/>
  <c r="F619" i="18" s="1"/>
  <c r="F634" i="18"/>
  <c r="F633" i="18" s="1"/>
  <c r="F115" i="18"/>
  <c r="F307" i="18"/>
  <c r="F306" i="18" s="1"/>
  <c r="F305" i="18" s="1"/>
  <c r="F304" i="18" s="1"/>
  <c r="F317" i="18"/>
  <c r="F316" i="18" s="1"/>
  <c r="F315" i="18" s="1"/>
  <c r="F314" i="18" s="1"/>
  <c r="G185" i="18"/>
  <c r="G184" i="18" s="1"/>
  <c r="G183" i="18" s="1"/>
  <c r="G458" i="18"/>
  <c r="G457" i="18" s="1"/>
  <c r="G523" i="18"/>
  <c r="G567" i="18"/>
  <c r="G566" i="18" s="1"/>
  <c r="G577" i="18"/>
  <c r="G576" i="18" s="1"/>
  <c r="G589" i="18"/>
  <c r="G588" i="18" s="1"/>
  <c r="F699" i="18"/>
  <c r="F698" i="18" s="1"/>
  <c r="G84" i="18"/>
  <c r="G83" i="18" s="1"/>
  <c r="G82" i="18" s="1"/>
  <c r="G81" i="18" s="1"/>
  <c r="G115" i="18"/>
  <c r="F212" i="18"/>
  <c r="F211" i="18" s="1"/>
  <c r="F210" i="18" s="1"/>
  <c r="F203" i="18" s="1"/>
  <c r="F257" i="18"/>
  <c r="F450" i="18"/>
  <c r="F449" i="18" s="1"/>
  <c r="F504" i="18"/>
  <c r="G512" i="18"/>
  <c r="G511" i="18" s="1"/>
  <c r="F577" i="18"/>
  <c r="F576" i="18" s="1"/>
  <c r="F657" i="18"/>
  <c r="F656" i="18" s="1"/>
  <c r="F649" i="18" s="1"/>
  <c r="F648" i="18" s="1"/>
  <c r="F647" i="18" s="1"/>
  <c r="F250" i="18"/>
  <c r="F249" i="18" s="1"/>
  <c r="F248" i="18" s="1"/>
  <c r="F264" i="18"/>
  <c r="G317" i="18"/>
  <c r="G316" i="18" s="1"/>
  <c r="G315" i="18" s="1"/>
  <c r="G314" i="18" s="1"/>
  <c r="F374" i="18"/>
  <c r="G388" i="18"/>
  <c r="F407" i="18"/>
  <c r="F589" i="18"/>
  <c r="F588" i="18" s="1"/>
  <c r="F610" i="18"/>
  <c r="F609" i="18" s="1"/>
  <c r="G165" i="18"/>
  <c r="F58" i="18"/>
  <c r="F57" i="18" s="1"/>
  <c r="G264" i="18"/>
  <c r="F358" i="18"/>
  <c r="G407" i="18"/>
  <c r="F458" i="18"/>
  <c r="F457" i="18" s="1"/>
  <c r="F523" i="18"/>
  <c r="G691" i="18"/>
  <c r="F671" i="18"/>
  <c r="F670" i="18" s="1"/>
  <c r="F669" i="18" s="1"/>
  <c r="F668" i="18" s="1"/>
  <c r="F132" i="18"/>
  <c r="G132" i="18"/>
  <c r="G671" i="18"/>
  <c r="G670" i="18" s="1"/>
  <c r="G669" i="18" s="1"/>
  <c r="G668" i="18" s="1"/>
  <c r="F343" i="18"/>
  <c r="F337" i="18" s="1"/>
  <c r="F736" i="18"/>
  <c r="F735" i="18" s="1"/>
  <c r="F731" i="18" s="1"/>
  <c r="F805" i="18"/>
  <c r="F804" i="18" s="1"/>
  <c r="F803" i="18" s="1"/>
  <c r="F802" i="18" s="1"/>
  <c r="G805" i="18"/>
  <c r="G804" i="18" s="1"/>
  <c r="G803" i="18" s="1"/>
  <c r="G802" i="18" s="1"/>
  <c r="F717" i="18"/>
  <c r="F711" i="18" s="1"/>
  <c r="F710" i="18" s="1"/>
  <c r="F822" i="18"/>
  <c r="F821" i="18" s="1"/>
  <c r="G736" i="18"/>
  <c r="G735" i="18" s="1"/>
  <c r="G731" i="18" s="1"/>
  <c r="G730" i="18" s="1"/>
  <c r="G280" i="18"/>
  <c r="G822" i="18"/>
  <c r="G821" i="18" s="1"/>
  <c r="F494" i="18"/>
  <c r="F691" i="18"/>
  <c r="F280" i="18"/>
  <c r="G343" i="18"/>
  <c r="G337" i="18" s="1"/>
  <c r="G430" i="18"/>
  <c r="G145" i="18"/>
  <c r="G275" i="18"/>
  <c r="G413" i="18"/>
  <c r="F145" i="18"/>
  <c r="F275" i="18"/>
  <c r="G99" i="18"/>
  <c r="G98" i="18" s="1"/>
  <c r="G97" i="18" s="1"/>
  <c r="G93" i="18" s="1"/>
  <c r="F413" i="18"/>
  <c r="F430" i="18"/>
  <c r="F789" i="18"/>
  <c r="F788" i="18" s="1"/>
  <c r="F99" i="18"/>
  <c r="F98" i="18" s="1"/>
  <c r="F97" i="18" s="1"/>
  <c r="F93" i="18" s="1"/>
  <c r="G789" i="18"/>
  <c r="G788" i="18" s="1"/>
  <c r="G754" i="18" l="1"/>
  <c r="G753" i="18" s="1"/>
  <c r="F754" i="18"/>
  <c r="F753" i="18" s="1"/>
  <c r="G303" i="18"/>
  <c r="G114" i="18"/>
  <c r="G113" i="18" s="1"/>
  <c r="G112" i="18" s="1"/>
  <c r="G690" i="18"/>
  <c r="G689" i="18" s="1"/>
  <c r="G256" i="18"/>
  <c r="G255" i="18" s="1"/>
  <c r="F448" i="18"/>
  <c r="F444" i="18" s="1"/>
  <c r="G493" i="18"/>
  <c r="G492" i="18" s="1"/>
  <c r="G488" i="18" s="1"/>
  <c r="G161" i="18"/>
  <c r="G160" i="18" s="1"/>
  <c r="G159" i="18" s="1"/>
  <c r="G152" i="18" s="1"/>
  <c r="F679" i="18"/>
  <c r="G448" i="18"/>
  <c r="G444" i="18" s="1"/>
  <c r="F493" i="18"/>
  <c r="F492" i="18" s="1"/>
  <c r="F488" i="18" s="1"/>
  <c r="G679" i="18"/>
  <c r="F161" i="18"/>
  <c r="F160" i="18" s="1"/>
  <c r="F159" i="18" s="1"/>
  <c r="F152" i="18" s="1"/>
  <c r="G73" i="18"/>
  <c r="F690" i="18"/>
  <c r="F689" i="18" s="1"/>
  <c r="F303" i="18"/>
  <c r="F387" i="18"/>
  <c r="F386" i="18" s="1"/>
  <c r="F382" i="18" s="1"/>
  <c r="F608" i="18"/>
  <c r="F603" i="18" s="1"/>
  <c r="G357" i="18"/>
  <c r="G356" i="18" s="1"/>
  <c r="G352" i="18" s="1"/>
  <c r="G608" i="18"/>
  <c r="G603" i="18" s="1"/>
  <c r="F114" i="18"/>
  <c r="F113" i="18" s="1"/>
  <c r="F112" i="18" s="1"/>
  <c r="G31" i="18"/>
  <c r="F357" i="18"/>
  <c r="F356" i="18" s="1"/>
  <c r="F352" i="18" s="1"/>
  <c r="G575" i="18"/>
  <c r="G574" i="18" s="1"/>
  <c r="G522" i="18"/>
  <c r="G521" i="18" s="1"/>
  <c r="G517" i="18" s="1"/>
  <c r="F256" i="18"/>
  <c r="F255" i="18" s="1"/>
  <c r="F522" i="18"/>
  <c r="F521" i="18" s="1"/>
  <c r="F517" i="18" s="1"/>
  <c r="G787" i="18"/>
  <c r="F131" i="18"/>
  <c r="F130" i="18" s="1"/>
  <c r="G387" i="18"/>
  <c r="G386" i="18" s="1"/>
  <c r="G382" i="18" s="1"/>
  <c r="F31" i="18"/>
  <c r="F787" i="18"/>
  <c r="F73" i="18"/>
  <c r="F575" i="18"/>
  <c r="G131" i="18"/>
  <c r="G130" i="18" s="1"/>
  <c r="F730" i="18"/>
  <c r="G688" i="18" l="1"/>
  <c r="G667" i="18" s="1"/>
  <c r="F443" i="18"/>
  <c r="F437" i="18" s="1"/>
  <c r="F752" i="18"/>
  <c r="F729" i="18" s="1"/>
  <c r="G752" i="18"/>
  <c r="G729" i="18" s="1"/>
  <c r="F688" i="18"/>
  <c r="F667" i="18" s="1"/>
  <c r="G247" i="18"/>
  <c r="F574" i="18"/>
  <c r="G443" i="18"/>
  <c r="G437" i="18" s="1"/>
  <c r="F247" i="18"/>
  <c r="G487" i="18"/>
  <c r="G481" i="18" s="1"/>
  <c r="G336" i="18"/>
  <c r="G302" i="18" s="1"/>
  <c r="F336" i="18"/>
  <c r="F302" i="18" s="1"/>
  <c r="G80" i="18"/>
  <c r="F80" i="18"/>
  <c r="F487" i="18" l="1"/>
  <c r="F481" i="18" s="1"/>
  <c r="G30" i="18"/>
  <c r="G828" i="18" s="1"/>
  <c r="F30" i="18"/>
  <c r="F828" i="18" l="1"/>
  <c r="D17" i="6"/>
  <c r="C17" i="6"/>
  <c r="C15" i="6" l="1"/>
  <c r="D7" i="5" l="1"/>
  <c r="C7" i="5"/>
  <c r="D50" i="5" l="1"/>
  <c r="C50" i="5"/>
  <c r="D15" i="6" l="1"/>
  <c r="C10" i="6" l="1"/>
  <c r="D52" i="5" l="1"/>
  <c r="C52" i="5"/>
  <c r="C54" i="5" l="1"/>
  <c r="C55" i="5" s="1"/>
  <c r="D54" i="5"/>
  <c r="D26" i="6"/>
  <c r="D25" i="6" s="1"/>
  <c r="D24" i="6" s="1"/>
  <c r="C26" i="6"/>
  <c r="C25" i="6" s="1"/>
  <c r="C24" i="6" s="1"/>
  <c r="D22" i="6"/>
  <c r="D21" i="6" s="1"/>
  <c r="D20" i="6" s="1"/>
  <c r="C22" i="6"/>
  <c r="C21" i="6" s="1"/>
  <c r="C20" i="6" s="1"/>
  <c r="D14" i="6"/>
  <c r="C14" i="6"/>
  <c r="D12" i="6"/>
  <c r="C12" i="6"/>
  <c r="D10" i="6"/>
  <c r="E53" i="5"/>
  <c r="E51" i="5"/>
  <c r="E50" i="5"/>
  <c r="E49" i="5"/>
  <c r="E13" i="5"/>
  <c r="E12" i="5"/>
  <c r="E11" i="5"/>
  <c r="E10" i="5"/>
  <c r="E9" i="5"/>
  <c r="E8" i="5"/>
  <c r="D9" i="6" l="1"/>
  <c r="C9" i="6"/>
  <c r="E52" i="5"/>
  <c r="D19" i="6"/>
  <c r="C19" i="6"/>
  <c r="E7" i="5"/>
  <c r="D8" i="6" l="1"/>
  <c r="C8" i="6"/>
  <c r="E54" i="5"/>
</calcChain>
</file>

<file path=xl/sharedStrings.xml><?xml version="1.0" encoding="utf-8"?>
<sst xmlns="http://schemas.openxmlformats.org/spreadsheetml/2006/main" count="3725" uniqueCount="1124">
  <si>
    <t>Наименование показателя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</si>
  <si>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</si>
  <si>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</si>
  <si>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</si>
  <si>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</si>
  <si>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</si>
  <si>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</si>
  <si>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</si>
  <si>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</si>
  <si>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</si>
  <si>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</si>
  <si>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</si>
  <si>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</si>
  <si>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</si>
  <si>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</si>
  <si>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</si>
  <si>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</si>
  <si>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</si>
  <si>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</si>
  <si>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</si>
  <si>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</si>
  <si>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</si>
  <si>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</si>
  <si>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</si>
  <si>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</si>
  <si>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</si>
  <si>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</si>
  <si>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</si>
  <si>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</si>
  <si>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</si>
  <si>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</si>
  <si>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</si>
  <si>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</si>
  <si>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</si>
  <si>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</si>
  <si>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</si>
  <si>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</si>
  <si>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</si>
  <si>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</si>
  <si>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</si>
  <si>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</si>
  <si>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</si>
  <si>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</si>
  <si>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</si>
  <si>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</si>
  <si>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</si>
  <si>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</si>
  <si>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</si>
  <si>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</si>
  <si>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</si>
  <si>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</si>
  <si>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</si>
  <si>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</si>
  <si>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</si>
  <si>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</si>
  <si>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</si>
  <si>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</si>
  <si>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</si>
  <si>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</si>
  <si>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</si>
  <si>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</si>
  <si>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</si>
  <si>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</si>
  <si>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</si>
  <si>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</si>
  <si>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</si>
  <si>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</si>
  <si>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</si>
  <si>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</si>
  <si>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</si>
  <si>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</si>
  <si>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</si>
  <si>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</si>
  <si>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</si>
  <si>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</si>
  <si>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</si>
  <si>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</si>
  <si>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</si>
  <si>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</si>
  <si>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</si>
  <si>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</si>
  <si>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1300</t>
  </si>
  <si>
    <t>1301</t>
  </si>
  <si>
    <t>9800</t>
  </si>
  <si>
    <t>ВСЕГО РАСХОДОВ</t>
  </si>
  <si>
    <t>Наименование</t>
  </si>
  <si>
    <t>ВР</t>
  </si>
  <si>
    <t>Код источника по бюджетной классификации</t>
  </si>
  <si>
    <t xml:space="preserve">План </t>
  </si>
  <si>
    <t xml:space="preserve">Исполнено                   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</si>
  <si>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</si>
  <si>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</si>
  <si>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</si>
  <si>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</si>
  <si>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</si>
  <si>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</si>
  <si>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</si>
  <si>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</si>
  <si>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</si>
  <si>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 от кредитных организаций в валюте Российской Федерации</t>
  </si>
  <si>
    <t>002 01 02 00 00 04 0000 810</t>
  </si>
  <si>
    <t>Погашение кредитов от кредитных организаций бюджетами городских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</si>
  <si>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</si>
  <si>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</si>
  <si>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</si>
  <si>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 бюджетов бюджетной системы Российской Федерации в валюте Российской Федерации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</si>
  <si>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</si>
  <si>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</si>
  <si>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</si>
  <si>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от других  бюджетов бюджетной системы Российской Федерации в валюте Российской Федерации</t>
  </si>
  <si>
    <t>002 01 03 01 00 04 0000 810</t>
  </si>
  <si>
    <t>Погашение бюджетами городских округов бюджетных кредитов, полученных от других 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</si>
  <si>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</si>
  <si>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</si>
  <si>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</si>
  <si>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</si>
  <si>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</si>
  <si>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</si>
  <si>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</si>
  <si>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</si>
  <si>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</si>
  <si>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</si>
  <si>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</si>
  <si>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</si>
  <si>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</si>
  <si>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</si>
  <si>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</si>
  <si>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</si>
  <si>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</si>
  <si>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</si>
  <si>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Исполнено</t>
  </si>
  <si>
    <t>КБК</t>
  </si>
  <si>
    <t>0703</t>
  </si>
  <si>
    <t>Дополнительное образование детей</t>
  </si>
  <si>
    <t>Код главы</t>
  </si>
  <si>
    <t>РПР</t>
  </si>
  <si>
    <t>ЦСР</t>
  </si>
  <si>
    <t>План</t>
  </si>
  <si>
    <t>Код бюджетной классификации РФ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</si>
  <si>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</si>
  <si>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</si>
  <si>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</si>
  <si>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</si>
  <si>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</si>
  <si>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</si>
  <si>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</si>
  <si>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</si>
  <si>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</si>
  <si>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</si>
  <si>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</si>
  <si>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</si>
  <si>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</si>
  <si>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</si>
  <si>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 бюджетам городских округов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</si>
  <si>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</si>
  <si>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</si>
  <si>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</si>
  <si>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</si>
  <si>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</si>
  <si>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</si>
  <si>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Прочие дотации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</si>
  <si>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</si>
  <si>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</si>
  <si>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городских округов на создание модельных муниципальных библиотек</t>
  </si>
  <si>
    <t>Дорожное хозяйство (дорожные фонды)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</si>
  <si>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</si>
  <si>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</si>
  <si>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(проценты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</si>
  <si>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</si>
  <si>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</si>
  <si>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</si>
  <si>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</si>
  <si>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</si>
  <si>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</si>
  <si>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</si>
  <si>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</si>
  <si>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</si>
  <si>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</si>
  <si>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</si>
  <si>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</si>
  <si>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</si>
  <si>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</si>
  <si>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</si>
  <si>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</si>
  <si>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</si>
  <si>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</si>
  <si>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</si>
  <si>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</si>
  <si>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</si>
  <si>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</si>
  <si>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</si>
  <si>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</si>
  <si>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</si>
  <si>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</si>
  <si>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</si>
  <si>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</si>
  <si>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</si>
  <si>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Налог, взимаемый в связи с применением патентной системы налогообложения, зачисляемый в бюджеты городских округов (прочие поступления)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</si>
  <si>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</si>
  <si>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</si>
  <si>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</si>
  <si>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</si>
  <si>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</si>
  <si>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Земельный налог с организаций, обладающих земельным участком, расположенным в границах городских округов (прочие поступления)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</si>
  <si>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</si>
  <si>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</si>
  <si>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</si>
  <si>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</si>
  <si>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</si>
  <si>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эксплуатации и использования имущества автомобильных дорог, находящихся в собственности городских округов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</si>
  <si>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</si>
  <si>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</si>
  <si>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</si>
  <si>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бюджетам городских округов на финансовое обеспечение отдельных полномочий</t>
  </si>
  <si>
    <t>Прочие безвозмездные поступления в бюджеты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</si>
  <si>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</si>
  <si>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Налоговые и неналоговые доходы</t>
  </si>
  <si>
    <t>тыс. рублей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</si>
  <si>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</si>
  <si>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</si>
  <si>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</si>
  <si>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</si>
  <si>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Прочие безвозмездные поступления  </t>
  </si>
  <si>
    <t>000 2 07 00000 00 0000 000</t>
  </si>
  <si>
    <t>Иные межбюджетные трансферты</t>
  </si>
  <si>
    <t>000 2 02 40000 00 0000 000</t>
  </si>
  <si>
    <t>Субвенции бюджетам бюджетной системы Российской Федерации</t>
  </si>
  <si>
    <t>000 2 02 30000 00 0000 000</t>
  </si>
  <si>
    <t>Субсидии бюджетам бюджетной системы Российской Федерации</t>
  </si>
  <si>
    <t>000 2 02 20000 00 0000 000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</si>
  <si>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</si>
  <si>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</si>
  <si>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</si>
  <si>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</si>
  <si>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неналоговые доходы</t>
  </si>
  <si>
    <t>000 1 17 00000 00 0000 000</t>
  </si>
  <si>
    <t>Штрафы, санкции, возмещение ущерба</t>
  </si>
  <si>
    <t>000 1 16 0000 00 0000 000</t>
  </si>
  <si>
    <t>Доходы от продажи материальных и нематериальных активов</t>
  </si>
  <si>
    <t>000 1 14 00000 00 0000 000</t>
  </si>
  <si>
    <t>Доходы от оказания платных услуг и компенсации затрат государства</t>
  </si>
  <si>
    <t>000 1 13 00000 00 0000 000</t>
  </si>
  <si>
    <t>Платежи при пользовании природными ресурсами</t>
  </si>
  <si>
    <t>000 1 12 00000 00 0000 000</t>
  </si>
  <si>
    <t>Доходы от использования имущества, находящегося в государственной или муниципальной собственности</t>
  </si>
  <si>
    <t>000 1 11 00000 00 0000 000</t>
  </si>
  <si>
    <t>Государственная пошлина</t>
  </si>
  <si>
    <t>000 1 08 00000 00 0000 000</t>
  </si>
  <si>
    <t>Земельный налог с физических лиц</t>
  </si>
  <si>
    <t xml:space="preserve">000 1 06 06040 00 0000 110 </t>
  </si>
  <si>
    <t>Земельный налог с организаций</t>
  </si>
  <si>
    <t>000 1 06 06030 00 0000 110</t>
  </si>
  <si>
    <t>Земельный налог</t>
  </si>
  <si>
    <t>000 1 06 60600 00 0000 110</t>
  </si>
  <si>
    <t>000 106 01000 00 0000 110</t>
  </si>
  <si>
    <t>Налоги на имущество</t>
  </si>
  <si>
    <t>000 106 00000 00 0000 000</t>
  </si>
  <si>
    <t>000 1 05 04000 00 0000 000</t>
  </si>
  <si>
    <t>Единый сельскохозяйственный налог</t>
  </si>
  <si>
    <t>000 1 05 03000 00 0000 000</t>
  </si>
  <si>
    <t>Единый налог на вмененный доход для отдельных видов деятельности</t>
  </si>
  <si>
    <t>000 1 05 01000 00 0000 000</t>
  </si>
  <si>
    <t>Налог на совокупный доход</t>
  </si>
  <si>
    <t>000 1 05 00000 00 0000 000</t>
  </si>
  <si>
    <t>Налоги на товары (работы, услуги), реализуемые на территории Российской Федерации</t>
  </si>
  <si>
    <t>000 1 03 02000 01 0000 110</t>
  </si>
  <si>
    <t>Налог на доходы физических лиц</t>
  </si>
  <si>
    <t>000 1 01 02000 01 0000 110</t>
  </si>
  <si>
    <t>Доходы бюджета</t>
  </si>
  <si>
    <t>000 1 01 02010 01 1000 110</t>
  </si>
  <si>
    <t>000 1 01 02010 01 2100 110</t>
  </si>
  <si>
    <t>000 1 01 02010 01 2200 110</t>
  </si>
  <si>
    <t>000 1 01 02010 01 3000 110</t>
  </si>
  <si>
    <t>000 1 01 02040 01 1000 110</t>
  </si>
  <si>
    <t>000 1 03 02231 01 0000 110</t>
  </si>
  <si>
    <t>000 1 03 02241 01 0000 110</t>
  </si>
  <si>
    <t>000 1 03 02251 01 0000 110</t>
  </si>
  <si>
    <t>000 1 03 02261 01 0000 110</t>
  </si>
  <si>
    <t>000 1 05 01011 01 1000 110</t>
  </si>
  <si>
    <t>000 1 05 01011 01 2100 110</t>
  </si>
  <si>
    <t>000 1 05 01011 01 3000 110</t>
  </si>
  <si>
    <t>000 1 05 01011 01 4000 110</t>
  </si>
  <si>
    <t>000 1 05 01021 01 1000 110</t>
  </si>
  <si>
    <t>000 1 05 01021 01 2100 110</t>
  </si>
  <si>
    <t>000 1 05 01021 01 4000 110</t>
  </si>
  <si>
    <t>000 1 05 02010 02 1000 110</t>
  </si>
  <si>
    <t>000 1 05 02010 02 2100 110</t>
  </si>
  <si>
    <t>000 1 05 02010 02 3000 110</t>
  </si>
  <si>
    <t>000 1 05 02020 02 1000 110</t>
  </si>
  <si>
    <t>000 1 05 02020 02 2100 110</t>
  </si>
  <si>
    <t>000 1 05 03010 01 2100 110</t>
  </si>
  <si>
    <t>000 1 05 03010 01 3000 110</t>
  </si>
  <si>
    <t>000 1 05 04010 02 1000 110</t>
  </si>
  <si>
    <t>000 1 05 04010 02 2100 110</t>
  </si>
  <si>
    <t>000 1 05 04010 02 4000 110</t>
  </si>
  <si>
    <t>000 1 06 01020 04 1000 110</t>
  </si>
  <si>
    <t>000 1 06 01020 04 2100 110</t>
  </si>
  <si>
    <t>000 1 06 06032 04 1000 110</t>
  </si>
  <si>
    <t>000 1 06 06032 04 3000 110</t>
  </si>
  <si>
    <t>000 1 06 06032 04 4000 110</t>
  </si>
  <si>
    <t>000 1 06 06042 04 1000 110</t>
  </si>
  <si>
    <t>000 1 06 06042 04 2100 110</t>
  </si>
  <si>
    <t>000 1 06 06042 04 3000 110</t>
  </si>
  <si>
    <t>000 1 08 07150 01 1000 110</t>
  </si>
  <si>
    <t>000 1 08 07173 01 1000 110</t>
  </si>
  <si>
    <t>000 1 11 05012 04 0000 120</t>
  </si>
  <si>
    <t>000 1 11 05024 04 0000 120</t>
  </si>
  <si>
    <t>000 1 11 05034 04 0000 120</t>
  </si>
  <si>
    <t>000 1 11 05324 04 0000 120</t>
  </si>
  <si>
    <t>000 1 11 09034 04 0000 120</t>
  </si>
  <si>
    <t>000 1 11 09044 04 0000 120</t>
  </si>
  <si>
    <t>000 1 12 01010 01 6000 120</t>
  </si>
  <si>
    <t>000 1 12 01030 01 6000 120</t>
  </si>
  <si>
    <t>000 1 12 01041 01 6000 120</t>
  </si>
  <si>
    <t>000 1 13 01994 04 0000 130</t>
  </si>
  <si>
    <t>000 1 13 02994 04 0000 130</t>
  </si>
  <si>
    <t>000 1 14 01040 04 0000 410</t>
  </si>
  <si>
    <t>000 1 14 02043 04 0000 410</t>
  </si>
  <si>
    <t>000 1 14 06012 04 0000 430</t>
  </si>
  <si>
    <t>000 1 14 06024 04 0000 430</t>
  </si>
  <si>
    <t>000 1 14 06312 04 0000 430</t>
  </si>
  <si>
    <t>000 2 02 19999 04 0000 150</t>
  </si>
  <si>
    <t>000 2 02 20077 04 0000 150</t>
  </si>
  <si>
    <t>000 2 02 29998 04 0000 150</t>
  </si>
  <si>
    <t>000 2 02 45393 04 0000 150</t>
  </si>
  <si>
    <t>000 2 02 45454 04 0000 150</t>
  </si>
  <si>
    <t>000 2 07 04050 04 0000 150</t>
  </si>
  <si>
    <t>000 2 18 04020 04 0000 150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</si>
  <si>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</si>
  <si>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</si>
  <si>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 на имущество физических лиц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</si>
  <si>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</si>
  <si>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Прочие неналоговые доходы бюджетов городских округов</t>
  </si>
  <si>
    <t>БЕЗВОЗМЕЗДНЫЕ ПОСТУПЛЕНИЯ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</si>
  <si>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</si>
  <si>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</si>
  <si>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Доходы бюджетов городских округов от возврата автономными учреждениями остатков субсидий прошлых лет</t>
  </si>
  <si>
    <t>Обслуживание государственного (муниципального) внутреннего долга</t>
  </si>
  <si>
    <t>000 1 01 02010 01 4000 110</t>
  </si>
  <si>
    <t>000 1 01 02010 01 5000 110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</si>
  <si>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</si>
  <si>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000 1 01 02020 01 1000 110</t>
  </si>
  <si>
    <t>000 1 01 02020 01 2100 110</t>
  </si>
  <si>
    <t>000 1 01 02020 01 3000 110</t>
  </si>
  <si>
    <t>000 1 01 02020 01 4000 110</t>
  </si>
  <si>
    <t>000 1 01 02030 01 1000 110</t>
  </si>
  <si>
    <t>000 1 01 02030 01 2100 110</t>
  </si>
  <si>
    <t>000 1 01 02030 01 3000 110</t>
  </si>
  <si>
    <t>000 1 01 02030 01 4000 110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</si>
  <si>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</si>
  <si>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</si>
  <si>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</si>
  <si>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</si>
  <si>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000 1 05 01021 01 3000 110</t>
  </si>
  <si>
    <t>000 1 05 02010 02 2200 110</t>
  </si>
  <si>
    <t>Единый налог на вмененный доход для отдельных видов деятельности (проценты по соответствующему платежу)</t>
  </si>
  <si>
    <t>000 1 05 03010 01 1000 110</t>
  </si>
  <si>
    <t>000 1 06 06032 04 2100 110</t>
  </si>
  <si>
    <t>Государственная пошлина за выдачу разрешения на установку рекламной конструкции (перерасчеты, недоимка и задолженность по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</si>
  <si>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платежу, в том числе по отмененному)</t>
  </si>
  <si>
    <t>000 1 11 05074 04 0000 120</t>
  </si>
  <si>
    <t>000 1 11 05312 04 0000 120</t>
  </si>
  <si>
    <t>000 1 12 01042 01 6000 120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</si>
  <si>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</si>
  <si>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000 1 14 06324 04 0000 430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</si>
  <si>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</si>
  <si>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незаконный оборот наркотических средств, психотропных веществ или их аналогов и незаконные приобретения,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</si>
  <si>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</si>
  <si>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</si>
  <si>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</si>
  <si>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в области охраны окружающей среды при обращении с отходами производства и потребления)</t>
  </si>
  <si>
    <t>000 1 16 01084 01 0000 140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</si>
  <si>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</si>
  <si>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прав.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</si>
  <si>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</si>
  <si>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</si>
  <si>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</si>
  <si>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</si>
  <si>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</si>
  <si>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</si>
  <si>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000 1 16 01193 01 0005 140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</si>
  <si>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лица),осуществляющего государственные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</si>
  <si>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000 1 16 01203 01 0007 140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</si>
  <si>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</si>
  <si>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</si>
  <si>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</si>
  <si>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</si>
  <si>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</si>
  <si>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</si>
  <si>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</si>
  <si>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</si>
  <si>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</si>
  <si>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</si>
  <si>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</si>
  <si>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</si>
  <si>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</si>
  <si>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</si>
  <si>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</si>
  <si>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000 1 17 05040 04 0000 180</t>
  </si>
  <si>
    <t>000 2 00 00000 00 0000 000</t>
  </si>
  <si>
    <t>000 2 02 15002 04 0000 150</t>
  </si>
  <si>
    <t>000 2 02 20299 04 0000 150</t>
  </si>
  <si>
    <t>000 2 02 20302 04 0000 150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</si>
  <si>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</si>
  <si>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</si>
  <si>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000 2 02 25520 04 0000 150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</si>
  <si>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</si>
  <si>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</si>
  <si>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</si>
  <si>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000 2 02 30027 04 0000 150</t>
  </si>
  <si>
    <t>000 2 02 30029 04 0000 150</t>
  </si>
  <si>
    <t>000 2 02 35082 04 0000 150</t>
  </si>
  <si>
    <t>000 2 02 35120 04 0000 150</t>
  </si>
  <si>
    <t>000 2 02 35303 04 0000 150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</si>
  <si>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</si>
  <si>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</si>
  <si>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</si>
  <si>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000 2 02 39999 04 0000 150</t>
  </si>
  <si>
    <t>000 2 02 49999 04 0000 150</t>
  </si>
  <si>
    <t>000 2 19 45393 04 0000 150</t>
  </si>
  <si>
    <t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</si>
  <si>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>000 2 19 60010 04 0000 150</t>
  </si>
  <si>
    <t>000 1 16 01053 01 0000 140</t>
  </si>
  <si>
    <t>000 1 16 01063 01 0000 140</t>
  </si>
  <si>
    <t>000 1 16 01083 01 0000 140</t>
  </si>
  <si>
    <t>000 1 16 01093 01 0000 140</t>
  </si>
  <si>
    <t>000 1 16 01133 01 0000 140</t>
  </si>
  <si>
    <t>000 1 16 01073 01 0000 140</t>
  </si>
  <si>
    <t>000 1 16 01143 01 0000 140</t>
  </si>
  <si>
    <t>000 1 16 01153 01 0000 140</t>
  </si>
  <si>
    <t>0112</t>
  </si>
  <si>
    <t>Прикладные научные исследования в области общегосударственных вопросов</t>
  </si>
  <si>
    <t>0310</t>
  </si>
  <si>
    <t>Обслуживание  государственного (муниципального) долга</t>
  </si>
  <si>
    <t>Защита населения и территории от чрезвычайных ситуаций природного и техногенного характера, пожарная безопасность</t>
  </si>
  <si>
    <t>000 1 01 02080 01 1000 110</t>
  </si>
  <si>
    <t>000 1 01 02080 01 2100 110</t>
  </si>
  <si>
    <t>000 1 01 02080 01 4000 110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</si>
  <si>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</si>
  <si>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</si>
  <si>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(прочие поступления)</t>
  </si>
  <si>
    <t>000 1 05 02000 00 0000 000</t>
  </si>
  <si>
    <t>000 1 08 03010 01 1050 110</t>
  </si>
  <si>
    <t>000 1 08 03010 01 1060 110</t>
  </si>
  <si>
    <t>000 1 08 03010 01 4000 110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</si>
  <si>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</si>
  <si>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</si>
  <si>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</si>
  <si>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000 1 16 01332 01 0000 140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</si>
  <si>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</si>
  <si>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</si>
  <si>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</si>
  <si>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</si>
  <si>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</si>
  <si>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000 1 14 02042 04 0000 440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</si>
  <si>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</si>
  <si>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водоотведения. транспортировки воды и (или) сточных вод)</t>
  </si>
  <si>
    <t xml:space="preserve">Исполнение расходов городского бюджета за 2022 год по разделам и подразделам классификации расходов бюджетов </t>
  </si>
  <si>
    <t>0600</t>
  </si>
  <si>
    <t>Охрана окружающей среды</t>
  </si>
  <si>
    <t>0605</t>
  </si>
  <si>
    <t>Другие вопросы в области охраны окружающей среды</t>
  </si>
  <si>
    <t xml:space="preserve">Исполнение источников финансирования дефицита городского бюджета за 2022 год по кодам классификации источников финансирования дефицитов бюджетов  </t>
  </si>
  <si>
    <t>Исполнение расходов городского бюджета за 2022 год по ведомственной структуре расходов городского бюджета</t>
  </si>
  <si>
    <t xml:space="preserve">Исполнение доходов городского бюджета за 2022 год по кодам классификации доходов бюджетов </t>
  </si>
  <si>
    <t>000 1 05 01021 01 2200 110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</si>
  <si>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(проценты по соответствующему платежу)</t>
  </si>
  <si>
    <t>000 1 05 02020 02 3000 110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</si>
  <si>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</si>
  <si>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000 1 05 03010 01 4000 110</t>
  </si>
  <si>
    <t>Единый сельскохозяйственный налог (прочие поступления)</t>
  </si>
  <si>
    <t>000 1 06 01020 04 3000 110</t>
  </si>
  <si>
    <t>000 1 06 01020 04 4000 110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</si>
  <si>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</si>
  <si>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</si>
  <si>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000 1 09 04052 04 1000 110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</si>
  <si>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</si>
  <si>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</si>
  <si>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</si>
  <si>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</si>
  <si>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</si>
  <si>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000 1 16 01103 01 9000 140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</si>
  <si>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</si>
  <si>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</si>
  <si>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</si>
  <si>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</si>
  <si>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</si>
  <si>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000 1 17 15020 04 0001 150</t>
  </si>
  <si>
    <t>Инициативные платежи, зачисляемые в бюджеты городских округов (Капитальный ремонт дома культуры с. Белогорье г. Благовещенск, Амурской области)</t>
  </si>
  <si>
    <t>000 1 17 01040 04 0000 180</t>
  </si>
  <si>
    <t>Невыясненные поступления, зачисляемые в бюджеты городских округов</t>
  </si>
  <si>
    <t>000 1 17 16000 04 0000 180</t>
  </si>
  <si>
    <t>Прочие неналоговые доходы бюджетов городских округов в части невыясненных поступлений, по которым не осуществлен возврат (уточнение) не позднее трех лет со дня их зачисления на единый счет бюджета городского округа</t>
  </si>
  <si>
    <t>000 2 02 25113 04 0000 150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</si>
  <si>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</si>
  <si>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000 2 02 25753 04 0000 150</t>
  </si>
  <si>
    <t>Субсидии бюджетам городских округов на софинансирование закупки оборудования для создания "умных" спортивных площадок</t>
  </si>
  <si>
    <t>000 2 02 45505 04 0000 150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</si>
  <si>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</si>
  <si>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000 2 19 25021 04 0000 150</t>
  </si>
  <si>
    <t>000 2 19 25555 04 0000 150</t>
  </si>
  <si>
    <t>Возврат остатков субсидий на стимулирование программ развития жилищного строительства субъектов Российской Федерации из бюджетов городских округов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</si>
  <si>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</si>
  <si>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Благовещенская городская Дума</t>
  </si>
  <si>
    <t>001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</si>
  <si>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</si>
  <si>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</si>
  <si>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</si>
  <si>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</si>
  <si>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</si>
  <si>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</si>
  <si>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</si>
  <si>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</si>
  <si>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</si>
  <si>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</si>
  <si>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</si>
  <si>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</si>
  <si>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</si>
  <si>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</si>
  <si>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</si>
  <si>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</si>
  <si>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</si>
  <si>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</si>
  <si>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</si>
  <si>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</si>
  <si>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</si>
  <si>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</si>
  <si>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</si>
  <si>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</si>
  <si>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</si>
  <si>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</si>
  <si>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</si>
  <si>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</si>
  <si>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</si>
  <si>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</si>
  <si>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</si>
  <si>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</si>
  <si>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00 1 00 87360</t>
  </si>
  <si>
    <t>100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</si>
  <si>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</si>
  <si>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</si>
  <si>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</si>
  <si>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</si>
  <si>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</si>
  <si>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</si>
  <si>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</si>
  <si>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</si>
  <si>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</si>
  <si>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</si>
  <si>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Расходы на исполнение судебных решений</t>
  </si>
  <si>
    <t>00 0 00 70021</t>
  </si>
  <si>
    <t>Штрафы за административное нарушение</t>
  </si>
  <si>
    <t>00 0 00 70023</t>
  </si>
  <si>
    <t>Техническая зашита информации</t>
  </si>
  <si>
    <t>00 0 00 00080</t>
  </si>
  <si>
    <t>Мобилизационная подготовка</t>
  </si>
  <si>
    <t>00 0 00 00090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</si>
  <si>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</si>
  <si>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</si>
  <si>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</si>
  <si>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</si>
  <si>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</si>
  <si>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</si>
  <si>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</si>
  <si>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</si>
  <si>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государственной (муниципальной) собственности</t>
  </si>
  <si>
    <t>08 4 01 L1131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</si>
  <si>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</si>
  <si>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</si>
  <si>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</si>
  <si>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08 4 01 10640</t>
  </si>
  <si>
    <t>Субсидии перевозчикам на возмещение затрат, связанных с перевозкой автомобильным транспортом граждан, призванных на военную службу по мобилизации</t>
  </si>
  <si>
    <t>00 0 00 60270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</si>
  <si>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</si>
  <si>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</si>
  <si>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</si>
  <si>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</si>
  <si>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</si>
  <si>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</si>
  <si>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Организация транспортного обслуживания населения</t>
  </si>
  <si>
    <t>02 2 01 S0680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</si>
  <si>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</si>
  <si>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</si>
  <si>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дворов»).</t>
  </si>
  <si>
    <t>02 2 01 55051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</si>
  <si>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</si>
  <si>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</si>
  <si>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</si>
  <si>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</si>
  <si>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</si>
  <si>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</si>
  <si>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</si>
  <si>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</si>
  <si>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</si>
  <si>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</si>
  <si>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Осуществление дорожной деятельности в рамках реализации национального проекта «Безопасные и качественные автомобильные дороги»</t>
  </si>
  <si>
    <t>02 1 R1 89000</t>
  </si>
  <si>
    <t>Осуществление дорожной деятельности в рамках реализации национального проекта «Безопасные и качественные автомобильные дороги» (осуществление строительного контроля, авторского надзора)</t>
  </si>
  <si>
    <t>02 1 R1 89001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</si>
  <si>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</si>
  <si>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</si>
  <si>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</si>
  <si>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</si>
  <si>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</si>
  <si>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</si>
  <si>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Выполнение работ по ремонту бетонного основания площадки передвижного поста весового контроля</t>
  </si>
  <si>
    <t>02 1 01 10661</t>
  </si>
  <si>
    <t>02 1 01 10662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</si>
  <si>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</si>
  <si>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</si>
  <si>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</si>
  <si>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</si>
  <si>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</si>
  <si>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</si>
  <si>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</si>
  <si>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</si>
  <si>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"Информационное сопровождение деятельности администрации города Благовещенска в сфере туризма"</t>
  </si>
  <si>
    <t>09 1 04 00000</t>
  </si>
  <si>
    <t>Размещение информационно-аналитического материала в периодических печатных изданиях</t>
  </si>
  <si>
    <t>09 1 04 10790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</si>
  <si>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</si>
  <si>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</si>
  <si>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</si>
  <si>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</si>
  <si>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</t>
  </si>
  <si>
    <t>09 2 01 10628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</si>
  <si>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</si>
  <si>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</si>
  <si>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Предоставление субсидий бюджетным, автономным учреждениям и иным некоммерческим организациям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</si>
  <si>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</si>
  <si>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</si>
  <si>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</si>
  <si>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</si>
  <si>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</si>
  <si>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</si>
  <si>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</si>
  <si>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</si>
  <si>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</si>
  <si>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</si>
  <si>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</si>
  <si>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 xml:space="preserve">Жилищное 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</si>
  <si>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</si>
  <si>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</si>
  <si>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</si>
  <si>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</si>
  <si>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</si>
  <si>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</si>
  <si>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 Благовещенска</t>
  </si>
  <si>
    <t>03 3 01 10220</t>
  </si>
  <si>
    <t xml:space="preserve">Коммунальное хозяйство 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</si>
  <si>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</si>
  <si>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</si>
  <si>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</si>
  <si>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</si>
  <si>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</si>
  <si>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</si>
  <si>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</si>
  <si>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</si>
  <si>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</si>
  <si>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</si>
  <si>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</si>
  <si>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</si>
  <si>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</si>
  <si>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</si>
  <si>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</si>
  <si>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Сливная станция с. Садовое, Амурская область (в т.ч. проектные работы)</t>
  </si>
  <si>
    <t>03 1 01 40660</t>
  </si>
  <si>
    <t>Прочие затраты на разработку проектно-сметной документации по
объекту «Строительство станции обезжелезивания с. Белогорье»</t>
  </si>
  <si>
    <t>03 1 01 40780</t>
  </si>
  <si>
    <t>Реконструкция тепловой сети в квартале 345 г. Благовещенск, Амурская область (в т.ч. проектные работы)</t>
  </si>
  <si>
    <t>03 1 01 40910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</si>
  <si>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</si>
  <si>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</si>
  <si>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 xml:space="preserve">Благоустройство 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</si>
  <si>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</si>
  <si>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</si>
  <si>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</si>
  <si>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</si>
  <si>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Обустройство зон отдыха на территории города Благовещенска</t>
  </si>
  <si>
    <t>03 4 01 10780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</si>
  <si>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</si>
  <si>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</si>
  <si>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</si>
  <si>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</si>
  <si>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</si>
  <si>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</si>
  <si>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</si>
  <si>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</si>
  <si>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</si>
  <si>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</si>
  <si>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</si>
  <si>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</si>
  <si>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</si>
  <si>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</si>
  <si>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</si>
  <si>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</si>
  <si>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</si>
  <si>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Дошкольное  образование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</si>
  <si>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</si>
  <si>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</si>
  <si>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</si>
  <si>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</si>
  <si>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дошкольного, общего и дополнительного образования"</t>
  </si>
  <si>
    <t>04 1 02 00000</t>
  </si>
  <si>
    <t>Дошкольное образовательное учреждение на 350 мест в Северном планировочном районе г. Благовещенск, Амурская область (в т.ч. проектные работы)</t>
  </si>
  <si>
    <t>04 1 02 40730</t>
  </si>
  <si>
    <t xml:space="preserve">Молодежная политика  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</si>
  <si>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</si>
  <si>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</si>
  <si>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</si>
  <si>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</si>
  <si>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</si>
  <si>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</si>
  <si>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</si>
  <si>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</si>
  <si>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Предоставление субсидий некоммерческим общественным организациям в сфере молодежной политики</t>
  </si>
  <si>
    <t>07 0 01 10563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</si>
  <si>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</si>
  <si>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</si>
  <si>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</si>
  <si>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</si>
  <si>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</si>
  <si>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</si>
  <si>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</si>
  <si>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</si>
  <si>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</si>
  <si>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</si>
  <si>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</si>
  <si>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</si>
  <si>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</si>
  <si>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</si>
  <si>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</si>
  <si>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Расходы на проведение общегородских конкурсов</t>
  </si>
  <si>
    <t>00 0 00 80160</t>
  </si>
  <si>
    <t>Охрана семьи и детства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</si>
  <si>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</si>
  <si>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</si>
  <si>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</si>
  <si>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</si>
  <si>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</si>
  <si>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</si>
  <si>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</si>
  <si>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</si>
  <si>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</si>
  <si>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</si>
  <si>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</si>
  <si>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</si>
  <si>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</si>
  <si>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</si>
  <si>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</si>
  <si>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</si>
  <si>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</si>
  <si>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</si>
  <si>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</si>
  <si>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</si>
  <si>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</si>
  <si>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</si>
  <si>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06 0 02 S7460</t>
  </si>
  <si>
    <t>Закупка оборудования для создания "умных" спортивных площадок</t>
  </si>
  <si>
    <t>06 0 02 L7530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</si>
  <si>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</si>
  <si>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</si>
  <si>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</si>
  <si>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</si>
  <si>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</si>
  <si>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</si>
  <si>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</si>
  <si>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</si>
  <si>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</si>
  <si>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</si>
  <si>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</si>
  <si>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Обслуживание государственного (муниципального) внутреннего  долга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</si>
  <si>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</si>
  <si>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</si>
  <si>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</si>
  <si>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</si>
  <si>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</si>
  <si>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</si>
  <si>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</si>
  <si>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</si>
  <si>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</si>
  <si>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</si>
  <si>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Снос объектов капитального строительства (муниципального приюта для животных)</t>
  </si>
  <si>
    <t>08 4 01 10562</t>
  </si>
  <si>
    <t>08 4 01 10590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</si>
  <si>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</si>
  <si>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</si>
  <si>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</si>
  <si>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</si>
  <si>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</si>
  <si>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02 1 01 60200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</si>
  <si>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</si>
  <si>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</si>
  <si>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</si>
  <si>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</si>
  <si>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Финансовое обеспечение расходов, связанных с созданием и содержанием дорожного патруля</t>
  </si>
  <si>
    <t>02 1 01 S8540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</si>
  <si>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</si>
  <si>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</si>
  <si>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</si>
  <si>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</si>
  <si>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08 1 01 10680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</si>
  <si>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</si>
  <si>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</si>
  <si>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</si>
  <si>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</si>
  <si>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</si>
  <si>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</si>
  <si>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</si>
  <si>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</si>
  <si>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</si>
  <si>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</si>
  <si>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</si>
  <si>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</si>
  <si>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</si>
  <si>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</si>
  <si>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</si>
  <si>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S8192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</si>
  <si>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</si>
  <si>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</si>
  <si>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Финансовое обеспечение государственных полномочий по компенсации выпадающих доходов теплоснабжающих организаций</t>
  </si>
  <si>
    <t>03 1 01 87120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</si>
  <si>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</si>
  <si>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</si>
  <si>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</si>
  <si>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</si>
  <si>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</si>
  <si>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</si>
  <si>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</si>
  <si>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</si>
  <si>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Субсидии казенным предприятиям на возмещение затрат, 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</si>
  <si>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03 1 03 10540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</si>
  <si>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</si>
  <si>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</si>
  <si>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</si>
  <si>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</si>
  <si>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</si>
  <si>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</si>
  <si>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</si>
  <si>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</si>
  <si>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</si>
  <si>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</si>
  <si>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</si>
  <si>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</si>
  <si>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</si>
  <si>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</si>
  <si>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города Благовещенска"</t>
  </si>
  <si>
    <t>03 4 04 00000</t>
  </si>
  <si>
    <t>Обновление зеленой зоны города Благовещенска</t>
  </si>
  <si>
    <t>03 4 04 10800</t>
  </si>
  <si>
    <t>Проведение общегородского конкурса "Фестиваль цветов "Город в цвете""</t>
  </si>
  <si>
    <t>03 4 04 10830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</si>
  <si>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</si>
  <si>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</si>
  <si>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</si>
  <si>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13 0 04 55052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</si>
  <si>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</si>
  <si>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</si>
  <si>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</si>
  <si>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</si>
  <si>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</si>
  <si>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</si>
  <si>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</si>
  <si>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08 4 01 60291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</si>
  <si>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</si>
  <si>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</si>
  <si>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</si>
  <si>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</si>
  <si>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08 1 01 10330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</si>
  <si>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</si>
  <si>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</si>
  <si>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</si>
  <si>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</si>
  <si>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</si>
  <si>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</si>
  <si>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</si>
  <si>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</si>
  <si>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</si>
  <si>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</si>
  <si>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200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</si>
  <si>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</si>
  <si>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</si>
  <si>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</si>
  <si>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</si>
  <si>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</si>
  <si>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</si>
  <si>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</si>
  <si>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</si>
  <si>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</si>
  <si>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</si>
  <si>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</si>
  <si>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</si>
  <si>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</si>
  <si>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</si>
  <si>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</si>
  <si>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</si>
  <si>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</si>
  <si>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</si>
  <si>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</si>
  <si>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</si>
  <si>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</si>
  <si>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</si>
  <si>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</si>
  <si>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04 1 01 88500</t>
  </si>
  <si>
    <t>600</t>
  </si>
  <si>
    <t>Освещение значимых общественных и социальных объектов города Благовещенска за счет пожертвований</t>
  </si>
  <si>
    <t>04 1 02 10630</t>
  </si>
  <si>
    <t>Субсидии на проведение мероприятий по энергоснабжению в части замены в образовательных организациях деревянных окон на металлопластиковые</t>
  </si>
  <si>
    <t>04 1 02 S8560</t>
  </si>
  <si>
    <t>Благоустройство территорий дошкольных образовательных организаций</t>
  </si>
  <si>
    <t>04 1 02 87650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</si>
  <si>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</si>
  <si>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</si>
  <si>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</si>
  <si>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</si>
  <si>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</si>
  <si>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</si>
  <si>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</si>
  <si>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</si>
  <si>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</si>
  <si>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</si>
  <si>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</si>
  <si>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</si>
  <si>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</si>
  <si>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</si>
  <si>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</si>
  <si>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</si>
  <si>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</si>
  <si>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Запорожской области, Херсонской области и Украины, обучающихся в муниципальных общеобразовательных организациях города Благовещенска.</t>
  </si>
  <si>
    <t>04 1 01 10596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</si>
  <si>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</si>
  <si>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</si>
  <si>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</si>
  <si>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</si>
  <si>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</si>
  <si>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</si>
  <si>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</si>
  <si>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</si>
  <si>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</si>
  <si>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</si>
  <si>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</si>
  <si>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04 1 01 88985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</si>
  <si>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</si>
  <si>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</si>
  <si>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</si>
  <si>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</si>
  <si>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>Создание новых мест в общеобразовательных организациях (проведение государственной экспертизы)</t>
  </si>
  <si>
    <t>04 1 E1 55201</t>
  </si>
  <si>
    <t>04 1 E1 5520F</t>
  </si>
  <si>
    <t>Модернизация систем общего образования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</si>
  <si>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</si>
  <si>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</si>
  <si>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</si>
  <si>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</si>
  <si>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</si>
  <si>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</si>
  <si>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</si>
  <si>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</si>
  <si>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</si>
  <si>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</si>
  <si>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</si>
  <si>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</si>
  <si>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</si>
  <si>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</si>
  <si>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</si>
  <si>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</si>
  <si>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</si>
  <si>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</si>
  <si>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04 1 01 87250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</si>
  <si>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</si>
  <si>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 xml:space="preserve"> Организация бесплатного горячего питания обучающихся, получающих начальное общее образование в 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</si>
  <si>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</si>
  <si>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</si>
  <si>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</si>
  <si>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</si>
  <si>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</si>
  <si>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</si>
  <si>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</si>
  <si>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</si>
  <si>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</si>
  <si>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</si>
  <si>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</si>
  <si>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</si>
  <si>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</si>
  <si>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</si>
  <si>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</si>
  <si>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</si>
  <si>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</si>
  <si>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</si>
  <si>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</si>
  <si>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</si>
  <si>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</si>
  <si>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</si>
  <si>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</si>
  <si>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</si>
  <si>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</si>
  <si>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</si>
  <si>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</si>
  <si>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</si>
  <si>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</si>
  <si>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</si>
  <si>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05 2 01 10630</t>
  </si>
  <si>
    <t>Основное мероприятие "Региональный проект "Культурная среда"</t>
  </si>
  <si>
    <t>400</t>
  </si>
  <si>
    <t xml:space="preserve">Культура, кинематография 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</si>
  <si>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</si>
  <si>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</si>
  <si>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</si>
  <si>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</si>
  <si>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</si>
  <si>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05 3 А1 00000</t>
  </si>
  <si>
    <t>Создание модельных муниципальных библиотек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</si>
  <si>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</si>
  <si>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</si>
  <si>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</si>
  <si>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</si>
  <si>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</si>
  <si>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</si>
  <si>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05 4 01 10630</t>
  </si>
  <si>
    <t>Поддержка проектов развития территорий Амурской области, основанных на местных инициативах</t>
  </si>
  <si>
    <t>05 4 01 10400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</si>
  <si>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</si>
  <si>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</si>
  <si>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</si>
  <si>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</si>
  <si>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 xml:space="preserve">Субсидии юридическим лицам на финансовое обеспечение(возмещение) затрат, связанных с содержанием мест общего пользования в местах массового отдыха  населения </t>
  </si>
  <si>
    <t>05 5 03 60352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</si>
  <si>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</si>
  <si>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</si>
  <si>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</si>
  <si>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</si>
  <si>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</si>
  <si>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</si>
  <si>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</si>
  <si>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</si>
  <si>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</si>
  <si>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300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</si>
  <si>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</si>
  <si>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</si>
  <si>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</si>
  <si>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</si>
  <si>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</si>
  <si>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</si>
  <si>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</si>
  <si>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</si>
  <si>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</si>
  <si>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</si>
  <si>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</si>
  <si>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</si>
  <si>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</si>
  <si>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</si>
  <si>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</si>
  <si>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</si>
  <si>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</si>
  <si>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</si>
  <si>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</si>
  <si>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</si>
  <si>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</si>
  <si>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</si>
  <si>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</si>
  <si>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</si>
  <si>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</si>
  <si>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</si>
  <si>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01 1 F3 6748S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</si>
  <si>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</si>
  <si>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</si>
  <si>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</si>
  <si>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</si>
  <si>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</si>
  <si>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</si>
  <si>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Подпрограмма "Расселение и ликвидация аварийного жилищного фонда на территории города Благовещенска"</t>
  </si>
  <si>
    <t>01 7 00 00000</t>
  </si>
  <si>
    <t>Основное мероприятие "Обеспечение мероприятий по расселению и ликвидации аварийного жилищного фонда"</t>
  </si>
  <si>
    <t>01 7 01 00000</t>
  </si>
  <si>
    <t>Переселение граждан, проживающих в ликвидируемом аварийном жилищном фонде</t>
  </si>
  <si>
    <t>01 7 01 70040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</si>
  <si>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</si>
  <si>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</si>
  <si>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</si>
  <si>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</si>
  <si>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</si>
  <si>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</si>
  <si>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</si>
  <si>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</si>
  <si>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</si>
  <si>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</si>
  <si>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</si>
  <si>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</si>
  <si>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</si>
  <si>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</si>
  <si>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</si>
  <si>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</si>
  <si>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</si>
  <si>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</si>
  <si>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</si>
  <si>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</si>
  <si>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</si>
  <si>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</si>
  <si>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</si>
  <si>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</si>
  <si>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</si>
  <si>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01 5 01 88180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</si>
  <si>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</si>
  <si>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</si>
  <si>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800</t>
  </si>
  <si>
    <t xml:space="preserve">Контрольно-счетная палата города Благовещенска </t>
  </si>
  <si>
    <t>018</t>
  </si>
  <si>
    <t>Территориальная избирательная комиссия города Благовещенск</t>
  </si>
  <si>
    <t>021</t>
  </si>
  <si>
    <t>Обеспечение  проведения выборов и референдумов</t>
  </si>
  <si>
    <t>Проведение  выборов   органов местного самоуправления</t>
  </si>
  <si>
    <t>00 0 00 00100</t>
  </si>
  <si>
    <t>Итого расходов</t>
  </si>
  <si>
    <t xml:space="preserve">Приложение № 3
к решению Благовещенской
городской Думы </t>
  </si>
  <si>
    <t>ПРОФИЦИТ БЮДЖЕТА (со знаком "плюс")
ДЕФИЦИТ БЮДЖЕТА (со знаком "минус")</t>
  </si>
  <si>
    <t xml:space="preserve">Приложение № 2
к решению Благовещенской
городской Думы </t>
  </si>
  <si>
    <t xml:space="preserve">Приложение № 1
к решению Благовещенской
городской Думы </t>
  </si>
  <si>
    <t xml:space="preserve">Приложение № 4
к решению Благовещенской
городской Думы </t>
  </si>
  <si>
    <t xml:space="preserve">Исполнено </t>
  </si>
  <si>
    <t xml:space="preserve">План                           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</si>
  <si>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</si>
  <si>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Автомобильная дорога по ул. Конная от ул. Пушкина до ул. Набережная, г. Благовещенск, Амурская область (прочие затраты)</t>
  </si>
  <si>
    <t>Обеспечение транспортной безопасности на объектах транспортной инфраструктуры (мост через р. Зея)</t>
  </si>
  <si>
    <t>от 25.04.2023 № 56/54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</si>
</sst>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6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</font>
    <font>
      <b/>
      <sz val="8"/>
      <color rgb="FF000000"/>
      <name val="Arial Cyr"/>
    </font>
    <font>
      <sz val="8"/>
      <color rgb="FF000000"/>
      <name val="Arial Cyr"/>
    </font>
    <font>
      <b/>
      <i/>
      <sz val="8"/>
      <color rgb="FF000000"/>
      <name val="Arial CYR"/>
    </font>
    <font>
      <sz val="8"/>
      <color rgb="FF00000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</font>
    <font>
      <b/>
      <sz val="12.5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Arial Cyr"/>
      <charset val="204"/>
    </font>
    <font>
      <b/>
      <sz val="9"/>
      <name val="Times New Roman"/>
      <family val="1"/>
      <charset val="204"/>
    </font>
    <font>
      <b/>
      <sz val="7.5"/>
      <name val="Arial"/>
      <family val="2"/>
      <charset val="204"/>
    </font>
    <font>
      <sz val="7.5"/>
      <name val="Arial"/>
      <family val="2"/>
      <charset val="204"/>
    </font>
    <font>
      <sz val="14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2">
    <xf numFmtId="0" fontId="0" fillId="0" borderId="0"/>
    <xf numFmtId="0" fontId="8" fillId="0" borderId="0"/>
    <xf numFmtId="49" fontId="19" fillId="0" borderId="2">
      <alignment horizontal="left" vertical="center" wrapText="1"/>
    </xf>
    <xf numFmtId="4" fontId="20" fillId="0" borderId="3">
      <alignment horizontal="right" vertical="center" shrinkToFit="1"/>
    </xf>
    <xf numFmtId="49" fontId="21" fillId="0" borderId="2">
      <alignment horizontal="left" vertical="center" wrapText="1"/>
    </xf>
    <xf numFmtId="4" fontId="20" fillId="0" borderId="4">
      <alignment horizontal="right" vertical="center" shrinkToFit="1"/>
    </xf>
    <xf numFmtId="0" fontId="20" fillId="0" borderId="5">
      <alignment horizontal="left" vertical="center" wrapText="1"/>
    </xf>
    <xf numFmtId="0" fontId="20" fillId="0" borderId="6">
      <alignment horizontal="left" vertical="center" wrapText="1"/>
    </xf>
    <xf numFmtId="0" fontId="20" fillId="0" borderId="2">
      <alignment horizontal="left" vertical="center" wrapText="1"/>
    </xf>
    <xf numFmtId="49" fontId="20" fillId="0" borderId="2">
      <alignment horizontal="left" vertical="center" wrapText="1" indent="3"/>
    </xf>
    <xf numFmtId="49" fontId="20" fillId="0" borderId="2">
      <alignment horizontal="left" vertical="center" wrapText="1" indent="2"/>
    </xf>
    <xf numFmtId="4" fontId="22" fillId="0" borderId="4">
      <alignment horizontal="right"/>
    </xf>
    <xf numFmtId="4" fontId="22" fillId="0" borderId="4">
      <alignment horizontal="right"/>
    </xf>
    <xf numFmtId="4" fontId="20" fillId="0" borderId="7">
      <alignment horizontal="right" vertical="center" shrinkToFit="1"/>
    </xf>
    <xf numFmtId="0" fontId="24" fillId="0" borderId="0"/>
    <xf numFmtId="0" fontId="7" fillId="0" borderId="0"/>
    <xf numFmtId="0" fontId="8" fillId="0" borderId="0"/>
    <xf numFmtId="0" fontId="24" fillId="0" borderId="0"/>
    <xf numFmtId="0" fontId="23" fillId="0" borderId="0"/>
    <xf numFmtId="0" fontId="28" fillId="0" borderId="0">
      <alignment horizontal="left"/>
    </xf>
    <xf numFmtId="0" fontId="28" fillId="0" borderId="0">
      <alignment horizontal="left"/>
    </xf>
    <xf numFmtId="0" fontId="29" fillId="0" borderId="0"/>
    <xf numFmtId="0" fontId="29" fillId="0" borderId="0"/>
    <xf numFmtId="0" fontId="28" fillId="0" borderId="0">
      <alignment horizontal="left"/>
    </xf>
    <xf numFmtId="49" fontId="30" fillId="0" borderId="8"/>
    <xf numFmtId="4" fontId="30" fillId="0" borderId="4">
      <alignment horizontal="right"/>
    </xf>
    <xf numFmtId="4" fontId="30" fillId="0" borderId="4">
      <alignment horizontal="right"/>
    </xf>
    <xf numFmtId="4" fontId="30" fillId="0" borderId="9">
      <alignment horizontal="right"/>
    </xf>
    <xf numFmtId="49" fontId="30" fillId="0" borderId="0">
      <alignment horizontal="right"/>
    </xf>
    <xf numFmtId="0" fontId="30" fillId="0" borderId="8"/>
    <xf numFmtId="49" fontId="30" fillId="0" borderId="10">
      <alignment horizontal="center"/>
    </xf>
    <xf numFmtId="0" fontId="31" fillId="0" borderId="8"/>
    <xf numFmtId="0" fontId="30" fillId="0" borderId="11">
      <alignment horizontal="left" wrapText="1"/>
    </xf>
    <xf numFmtId="0" fontId="30" fillId="0" borderId="12">
      <alignment horizontal="left" wrapText="1" indent="1"/>
    </xf>
    <xf numFmtId="0" fontId="30" fillId="0" borderId="11">
      <alignment horizontal="left" wrapText="1" indent="2"/>
    </xf>
    <xf numFmtId="0" fontId="30" fillId="0" borderId="13">
      <alignment horizontal="left" wrapText="1" indent="2"/>
    </xf>
    <xf numFmtId="0" fontId="30" fillId="0" borderId="0">
      <alignment horizontal="center" wrapText="1"/>
    </xf>
    <xf numFmtId="49" fontId="30" fillId="0" borderId="8">
      <alignment horizontal="left"/>
    </xf>
    <xf numFmtId="49" fontId="30" fillId="0" borderId="14">
      <alignment horizontal="center" wrapText="1"/>
    </xf>
    <xf numFmtId="49" fontId="30" fillId="0" borderId="14">
      <alignment horizontal="left" wrapText="1"/>
    </xf>
    <xf numFmtId="49" fontId="30" fillId="0" borderId="14">
      <alignment horizontal="center" shrinkToFit="1"/>
    </xf>
    <xf numFmtId="49" fontId="30" fillId="0" borderId="8">
      <alignment horizontal="center"/>
    </xf>
    <xf numFmtId="0" fontId="30" fillId="0" borderId="15">
      <alignment horizontal="center"/>
    </xf>
    <xf numFmtId="0" fontId="30" fillId="0" borderId="0">
      <alignment horizontal="center"/>
    </xf>
    <xf numFmtId="49" fontId="30" fillId="0" borderId="8"/>
    <xf numFmtId="49" fontId="30" fillId="0" borderId="4">
      <alignment horizontal="center" shrinkToFit="1"/>
    </xf>
    <xf numFmtId="0" fontId="30" fillId="0" borderId="8">
      <alignment horizontal="center"/>
    </xf>
    <xf numFmtId="49" fontId="30" fillId="0" borderId="15">
      <alignment horizontal="center"/>
    </xf>
    <xf numFmtId="49" fontId="30" fillId="0" borderId="0">
      <alignment horizontal="left"/>
    </xf>
    <xf numFmtId="49" fontId="30" fillId="0" borderId="16">
      <alignment horizontal="center"/>
    </xf>
    <xf numFmtId="0" fontId="31" fillId="0" borderId="17">
      <alignment horizontal="center" vertical="center" textRotation="90" wrapText="1"/>
    </xf>
    <xf numFmtId="0" fontId="31" fillId="0" borderId="15">
      <alignment horizontal="center" vertical="center" textRotation="90" wrapText="1"/>
    </xf>
    <xf numFmtId="0" fontId="30" fillId="0" borderId="0">
      <alignment vertical="center"/>
    </xf>
    <xf numFmtId="0" fontId="31" fillId="0" borderId="17">
      <alignment horizontal="center" vertical="center" textRotation="90"/>
    </xf>
    <xf numFmtId="49" fontId="30" fillId="0" borderId="3">
      <alignment horizontal="center" vertical="center" wrapText="1"/>
    </xf>
    <xf numFmtId="0" fontId="31" fillId="0" borderId="18"/>
    <xf numFmtId="49" fontId="32" fillId="0" borderId="19">
      <alignment horizontal="left" vertical="center" wrapText="1"/>
    </xf>
    <xf numFmtId="49" fontId="30" fillId="0" borderId="20">
      <alignment horizontal="left" vertical="center" wrapText="1" indent="2"/>
    </xf>
    <xf numFmtId="49" fontId="30" fillId="0" borderId="13">
      <alignment horizontal="left" vertical="center" wrapText="1" indent="3"/>
    </xf>
    <xf numFmtId="49" fontId="30" fillId="0" borderId="19">
      <alignment horizontal="left" vertical="center" wrapText="1" indent="3"/>
    </xf>
    <xf numFmtId="49" fontId="30" fillId="0" borderId="21">
      <alignment horizontal="left" vertical="center" wrapText="1" indent="3"/>
    </xf>
    <xf numFmtId="0" fontId="32" fillId="0" borderId="18">
      <alignment horizontal="left" vertical="center" wrapText="1"/>
    </xf>
    <xf numFmtId="49" fontId="30" fillId="0" borderId="15">
      <alignment horizontal="left" vertical="center" wrapText="1" indent="3"/>
    </xf>
    <xf numFmtId="49" fontId="30" fillId="0" borderId="0">
      <alignment horizontal="left" vertical="center" wrapText="1" indent="3"/>
    </xf>
    <xf numFmtId="49" fontId="30" fillId="0" borderId="8">
      <alignment horizontal="left" vertical="center" wrapText="1" indent="3"/>
    </xf>
    <xf numFmtId="49" fontId="32" fillId="0" borderId="18">
      <alignment horizontal="left" vertical="center" wrapText="1"/>
    </xf>
    <xf numFmtId="49" fontId="30" fillId="0" borderId="22">
      <alignment horizontal="center" vertical="center" wrapText="1"/>
    </xf>
    <xf numFmtId="49" fontId="31" fillId="0" borderId="23">
      <alignment horizontal="center"/>
    </xf>
    <xf numFmtId="49" fontId="31" fillId="0" borderId="24">
      <alignment horizontal="center" vertical="center" wrapText="1"/>
    </xf>
    <xf numFmtId="49" fontId="30" fillId="0" borderId="25">
      <alignment horizontal="center" vertical="center" wrapText="1"/>
    </xf>
    <xf numFmtId="49" fontId="30" fillId="0" borderId="14">
      <alignment horizontal="center" vertical="center" wrapText="1"/>
    </xf>
    <xf numFmtId="49" fontId="30" fillId="0" borderId="24">
      <alignment horizontal="center" vertical="center" wrapText="1"/>
    </xf>
    <xf numFmtId="49" fontId="30" fillId="0" borderId="26">
      <alignment horizontal="center" vertical="center" wrapText="1"/>
    </xf>
    <xf numFmtId="49" fontId="30" fillId="0" borderId="27">
      <alignment horizontal="center" vertical="center" wrapText="1"/>
    </xf>
    <xf numFmtId="49" fontId="30" fillId="0" borderId="0">
      <alignment horizontal="center" vertical="center" wrapText="1"/>
    </xf>
    <xf numFmtId="49" fontId="30" fillId="0" borderId="8">
      <alignment horizontal="center" vertical="center" wrapText="1"/>
    </xf>
    <xf numFmtId="49" fontId="31" fillId="0" borderId="23">
      <alignment horizontal="center" vertical="center" wrapText="1"/>
    </xf>
    <xf numFmtId="0" fontId="30" fillId="0" borderId="3">
      <alignment horizontal="center" vertical="top"/>
    </xf>
    <xf numFmtId="49" fontId="30" fillId="0" borderId="3">
      <alignment horizontal="center" vertical="top" wrapText="1"/>
    </xf>
    <xf numFmtId="4" fontId="30" fillId="0" borderId="28">
      <alignment horizontal="right"/>
    </xf>
    <xf numFmtId="0" fontId="30" fillId="0" borderId="7"/>
    <xf numFmtId="4" fontId="30" fillId="0" borderId="22">
      <alignment horizontal="right"/>
    </xf>
    <xf numFmtId="4" fontId="30" fillId="0" borderId="27">
      <alignment horizontal="right" shrinkToFit="1"/>
    </xf>
    <xf numFmtId="4" fontId="30" fillId="0" borderId="0">
      <alignment horizontal="right" shrinkToFit="1"/>
    </xf>
    <xf numFmtId="0" fontId="31" fillId="0" borderId="3">
      <alignment horizontal="center" vertical="top"/>
    </xf>
    <xf numFmtId="0" fontId="30" fillId="0" borderId="3">
      <alignment horizontal="center" vertical="top" wrapText="1"/>
    </xf>
    <xf numFmtId="0" fontId="30" fillId="0" borderId="3">
      <alignment horizontal="center" vertical="top"/>
    </xf>
    <xf numFmtId="4" fontId="30" fillId="0" borderId="29">
      <alignment horizontal="right"/>
    </xf>
    <xf numFmtId="0" fontId="30" fillId="0" borderId="30"/>
    <xf numFmtId="4" fontId="30" fillId="0" borderId="31">
      <alignment horizontal="right"/>
    </xf>
    <xf numFmtId="0" fontId="30" fillId="0" borderId="8">
      <alignment horizontal="right"/>
    </xf>
    <xf numFmtId="0" fontId="31" fillId="0" borderId="3">
      <alignment horizontal="center" vertical="top"/>
    </xf>
    <xf numFmtId="0" fontId="29" fillId="3" borderId="0"/>
    <xf numFmtId="0" fontId="31" fillId="0" borderId="0"/>
    <xf numFmtId="0" fontId="33" fillId="0" borderId="0"/>
    <xf numFmtId="0" fontId="30" fillId="0" borderId="0">
      <alignment horizontal="left"/>
    </xf>
    <xf numFmtId="0" fontId="30" fillId="0" borderId="0"/>
    <xf numFmtId="0" fontId="34" fillId="0" borderId="0"/>
    <xf numFmtId="0" fontId="29" fillId="3" borderId="8"/>
    <xf numFmtId="0" fontId="30" fillId="0" borderId="17">
      <alignment horizontal="center" vertical="top" wrapText="1"/>
    </xf>
    <xf numFmtId="0" fontId="30" fillId="0" borderId="17">
      <alignment horizontal="center" vertical="center"/>
    </xf>
    <xf numFmtId="0" fontId="29" fillId="3" borderId="32"/>
    <xf numFmtId="0" fontId="30" fillId="0" borderId="33">
      <alignment horizontal="left" wrapText="1"/>
    </xf>
    <xf numFmtId="0" fontId="30" fillId="0" borderId="11">
      <alignment horizontal="left" wrapText="1" indent="1"/>
    </xf>
    <xf numFmtId="0" fontId="30" fillId="0" borderId="18">
      <alignment horizontal="left" wrapText="1" indent="2"/>
    </xf>
    <xf numFmtId="0" fontId="29" fillId="3" borderId="34"/>
    <xf numFmtId="0" fontId="35" fillId="0" borderId="0">
      <alignment horizontal="center" wrapText="1"/>
    </xf>
    <xf numFmtId="0" fontId="36" fillId="0" borderId="0">
      <alignment horizontal="center" vertical="top"/>
    </xf>
    <xf numFmtId="0" fontId="30" fillId="0" borderId="8">
      <alignment wrapText="1"/>
    </xf>
    <xf numFmtId="0" fontId="30" fillId="0" borderId="32">
      <alignment wrapText="1"/>
    </xf>
    <xf numFmtId="0" fontId="30" fillId="0" borderId="15">
      <alignment horizontal="left"/>
    </xf>
    <xf numFmtId="0" fontId="30" fillId="0" borderId="3">
      <alignment horizontal="center" vertical="top" wrapText="1"/>
    </xf>
    <xf numFmtId="0" fontId="30" fillId="0" borderId="22">
      <alignment horizontal="center" vertical="center"/>
    </xf>
    <xf numFmtId="0" fontId="29" fillId="3" borderId="35"/>
    <xf numFmtId="49" fontId="30" fillId="0" borderId="23">
      <alignment horizontal="center" wrapText="1"/>
    </xf>
    <xf numFmtId="49" fontId="30" fillId="0" borderId="25">
      <alignment horizontal="center" wrapText="1"/>
    </xf>
    <xf numFmtId="49" fontId="30" fillId="0" borderId="24">
      <alignment horizontal="center"/>
    </xf>
    <xf numFmtId="0" fontId="29" fillId="3" borderId="15"/>
    <xf numFmtId="0" fontId="29" fillId="3" borderId="36"/>
    <xf numFmtId="0" fontId="30" fillId="0" borderId="27"/>
    <xf numFmtId="0" fontId="30" fillId="0" borderId="0">
      <alignment horizontal="center"/>
    </xf>
    <xf numFmtId="49" fontId="30" fillId="0" borderId="15"/>
    <xf numFmtId="49" fontId="30" fillId="0" borderId="0"/>
    <xf numFmtId="0" fontId="30" fillId="0" borderId="3">
      <alignment horizontal="center" vertical="center"/>
    </xf>
    <xf numFmtId="0" fontId="29" fillId="3" borderId="37"/>
    <xf numFmtId="49" fontId="30" fillId="0" borderId="28">
      <alignment horizontal="center"/>
    </xf>
    <xf numFmtId="49" fontId="30" fillId="0" borderId="7">
      <alignment horizontal="center"/>
    </xf>
    <xf numFmtId="49" fontId="30" fillId="0" borderId="3">
      <alignment horizontal="center"/>
    </xf>
    <xf numFmtId="49" fontId="30" fillId="0" borderId="3">
      <alignment horizontal="center" vertical="top" wrapText="1"/>
    </xf>
    <xf numFmtId="49" fontId="30" fillId="0" borderId="3">
      <alignment horizontal="center" vertical="top" wrapText="1"/>
    </xf>
    <xf numFmtId="0" fontId="29" fillId="3" borderId="38"/>
    <xf numFmtId="4" fontId="30" fillId="0" borderId="3">
      <alignment horizontal="right"/>
    </xf>
    <xf numFmtId="0" fontId="30" fillId="4" borderId="27"/>
    <xf numFmtId="49" fontId="30" fillId="0" borderId="39">
      <alignment horizontal="center" vertical="top"/>
    </xf>
    <xf numFmtId="49" fontId="29" fillId="0" borderId="0"/>
    <xf numFmtId="0" fontId="30" fillId="0" borderId="0">
      <alignment horizontal="right"/>
    </xf>
    <xf numFmtId="49" fontId="30" fillId="0" borderId="0">
      <alignment horizontal="right"/>
    </xf>
    <xf numFmtId="0" fontId="37" fillId="0" borderId="0"/>
    <xf numFmtId="0" fontId="37" fillId="0" borderId="40"/>
    <xf numFmtId="49" fontId="38" fillId="0" borderId="41">
      <alignment horizontal="right"/>
    </xf>
    <xf numFmtId="0" fontId="30" fillId="0" borderId="41">
      <alignment horizontal="right"/>
    </xf>
    <xf numFmtId="0" fontId="37" fillId="0" borderId="8"/>
    <xf numFmtId="0" fontId="30" fillId="0" borderId="22">
      <alignment horizontal="center"/>
    </xf>
    <xf numFmtId="49" fontId="29" fillId="0" borderId="42">
      <alignment horizontal="center"/>
    </xf>
    <xf numFmtId="14" fontId="30" fillId="0" borderId="43">
      <alignment horizontal="center"/>
    </xf>
    <xf numFmtId="0" fontId="30" fillId="0" borderId="44">
      <alignment horizontal="center"/>
    </xf>
    <xf numFmtId="49" fontId="30" fillId="0" borderId="45">
      <alignment horizontal="center"/>
    </xf>
    <xf numFmtId="49" fontId="30" fillId="0" borderId="43">
      <alignment horizontal="center"/>
    </xf>
    <xf numFmtId="0" fontId="30" fillId="0" borderId="43">
      <alignment horizontal="center"/>
    </xf>
    <xf numFmtId="49" fontId="30" fillId="0" borderId="46">
      <alignment horizontal="center"/>
    </xf>
    <xf numFmtId="0" fontId="34" fillId="0" borderId="27"/>
    <xf numFmtId="49" fontId="30" fillId="0" borderId="39">
      <alignment horizontal="center" vertical="top" wrapText="1"/>
    </xf>
    <xf numFmtId="0" fontId="30" fillId="0" borderId="47">
      <alignment horizontal="center" vertical="center"/>
    </xf>
    <xf numFmtId="4" fontId="30" fillId="0" borderId="10">
      <alignment horizontal="right"/>
    </xf>
    <xf numFmtId="49" fontId="30" fillId="0" borderId="30">
      <alignment horizontal="center"/>
    </xf>
    <xf numFmtId="0" fontId="30" fillId="0" borderId="0">
      <alignment horizontal="left" wrapText="1"/>
    </xf>
    <xf numFmtId="0" fontId="30" fillId="0" borderId="8">
      <alignment horizontal="left"/>
    </xf>
    <xf numFmtId="0" fontId="30" fillId="0" borderId="12">
      <alignment horizontal="left" wrapText="1"/>
    </xf>
    <xf numFmtId="0" fontId="30" fillId="0" borderId="32"/>
    <xf numFmtId="0" fontId="31" fillId="0" borderId="48">
      <alignment horizontal="left" wrapText="1"/>
    </xf>
    <xf numFmtId="0" fontId="30" fillId="0" borderId="16">
      <alignment horizontal="left" wrapText="1" indent="2"/>
    </xf>
    <xf numFmtId="49" fontId="30" fillId="0" borderId="0">
      <alignment horizontal="center" wrapText="1"/>
    </xf>
    <xf numFmtId="49" fontId="30" fillId="0" borderId="24">
      <alignment horizontal="center" wrapText="1"/>
    </xf>
    <xf numFmtId="0" fontId="30" fillId="0" borderId="35"/>
    <xf numFmtId="0" fontId="30" fillId="0" borderId="49">
      <alignment horizontal="center" wrapText="1"/>
    </xf>
    <xf numFmtId="0" fontId="29" fillId="3" borderId="27"/>
    <xf numFmtId="49" fontId="30" fillId="0" borderId="14">
      <alignment horizontal="center"/>
    </xf>
    <xf numFmtId="49" fontId="30" fillId="0" borderId="0">
      <alignment horizontal="center"/>
    </xf>
    <xf numFmtId="49" fontId="30" fillId="0" borderId="4">
      <alignment horizontal="center" wrapText="1"/>
    </xf>
    <xf numFmtId="49" fontId="30" fillId="0" borderId="9">
      <alignment horizontal="center" wrapText="1"/>
    </xf>
    <xf numFmtId="49" fontId="30" fillId="0" borderId="4">
      <alignment horizontal="center"/>
    </xf>
    <xf numFmtId="0" fontId="8" fillId="0" borderId="0"/>
    <xf numFmtId="0" fontId="29" fillId="0" borderId="0"/>
    <xf numFmtId="0" fontId="23" fillId="0" borderId="0"/>
    <xf numFmtId="0" fontId="29" fillId="0" borderId="0"/>
    <xf numFmtId="0" fontId="39" fillId="0" borderId="0"/>
    <xf numFmtId="0" fontId="6" fillId="0" borderId="0"/>
    <xf numFmtId="4" fontId="43" fillId="0" borderId="4">
      <alignment horizontal="right"/>
    </xf>
    <xf numFmtId="0" fontId="44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3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51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11" fillId="0" borderId="0" xfId="1" applyFont="1" applyFill="1" applyAlignment="1"/>
    <xf numFmtId="0" fontId="13" fillId="0" borderId="1" xfId="1" applyFont="1" applyFill="1" applyBorder="1" applyAlignment="1">
      <alignment horizontal="center" vertical="center" wrapText="1"/>
    </xf>
    <xf numFmtId="0" fontId="12" fillId="0" borderId="0" xfId="1" applyFont="1" applyFill="1"/>
    <xf numFmtId="49" fontId="14" fillId="0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vertical="top" wrapText="1"/>
    </xf>
    <xf numFmtId="165" fontId="15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0" fontId="11" fillId="0" borderId="1" xfId="1" applyFont="1" applyFill="1" applyBorder="1" applyAlignment="1">
      <alignment vertical="top" wrapText="1"/>
    </xf>
    <xf numFmtId="165" fontId="14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vertical="top" wrapText="1"/>
    </xf>
    <xf numFmtId="0" fontId="17" fillId="0" borderId="0" xfId="1" applyFont="1" applyFill="1"/>
    <xf numFmtId="49" fontId="14" fillId="0" borderId="1" xfId="1" applyNumberFormat="1" applyFont="1" applyFill="1" applyBorder="1" applyAlignment="1">
      <alignment horizontal="left" vertical="top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8" fillId="0" borderId="1" xfId="1" applyNumberFormat="1" applyFont="1" applyFill="1" applyBorder="1" applyAlignment="1">
      <alignment horizontal="left" vertical="top" wrapText="1"/>
    </xf>
    <xf numFmtId="0" fontId="11" fillId="0" borderId="0" xfId="1" applyFont="1" applyFill="1" applyAlignment="1">
      <alignment vertical="center"/>
    </xf>
    <xf numFmtId="0" fontId="8" fillId="0" borderId="0" xfId="1" applyFill="1"/>
    <xf numFmtId="0" fontId="8" fillId="0" borderId="0" xfId="1" applyFill="1" applyAlignment="1">
      <alignment vertical="top"/>
    </xf>
    <xf numFmtId="0" fontId="26" fillId="0" borderId="0" xfId="1" applyFont="1"/>
    <xf numFmtId="0" fontId="26" fillId="0" borderId="0" xfId="1" applyFont="1" applyFill="1"/>
    <xf numFmtId="0" fontId="12" fillId="0" borderId="0" xfId="1" applyFont="1" applyFill="1" applyAlignment="1">
      <alignment horizontal="right"/>
    </xf>
    <xf numFmtId="49" fontId="27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3" fontId="27" fillId="2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/>
    <xf numFmtId="0" fontId="13" fillId="0" borderId="0" xfId="1" applyFont="1" applyFill="1" applyAlignment="1">
      <alignment vertical="top"/>
    </xf>
    <xf numFmtId="0" fontId="13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41" fillId="0" borderId="1" xfId="1" applyFont="1" applyFill="1" applyBorder="1" applyAlignment="1">
      <alignment vertical="top" wrapText="1"/>
    </xf>
    <xf numFmtId="164" fontId="8" fillId="0" borderId="0" xfId="1" applyNumberFormat="1" applyFill="1" applyAlignment="1">
      <alignment vertical="top"/>
    </xf>
    <xf numFmtId="0" fontId="9" fillId="0" borderId="50" xfId="1" applyFont="1" applyFill="1" applyBorder="1" applyAlignment="1">
      <alignment vertical="center" wrapText="1"/>
    </xf>
    <xf numFmtId="0" fontId="10" fillId="0" borderId="50" xfId="1" applyFont="1" applyFill="1" applyBorder="1" applyAlignment="1">
      <alignment vertical="center"/>
    </xf>
    <xf numFmtId="49" fontId="12" fillId="0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top" wrapText="1"/>
    </xf>
    <xf numFmtId="165" fontId="11" fillId="0" borderId="1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top" wrapText="1"/>
    </xf>
    <xf numFmtId="164" fontId="11" fillId="0" borderId="1" xfId="1" applyNumberFormat="1" applyFont="1" applyFill="1" applyBorder="1" applyAlignment="1">
      <alignment vertical="top"/>
    </xf>
    <xf numFmtId="165" fontId="11" fillId="0" borderId="0" xfId="1" applyNumberFormat="1" applyFont="1" applyFill="1"/>
    <xf numFmtId="49" fontId="11" fillId="0" borderId="0" xfId="16" applyNumberFormat="1" applyFont="1" applyFill="1" applyAlignment="1">
      <alignment horizontal="center"/>
    </xf>
    <xf numFmtId="49" fontId="16" fillId="0" borderId="0" xfId="16" applyNumberFormat="1" applyFont="1" applyFill="1" applyBorder="1" applyAlignment="1">
      <alignment horizontal="center"/>
    </xf>
    <xf numFmtId="49" fontId="11" fillId="0" borderId="0" xfId="16" applyNumberFormat="1" applyFont="1" applyFill="1" applyBorder="1" applyAlignment="1">
      <alignment horizontal="center"/>
    </xf>
    <xf numFmtId="0" fontId="11" fillId="0" borderId="0" xfId="16" applyFont="1" applyFill="1" applyBorder="1" applyAlignment="1">
      <alignment wrapText="1"/>
    </xf>
    <xf numFmtId="1" fontId="11" fillId="0" borderId="0" xfId="18" applyNumberFormat="1" applyFont="1" applyFill="1" applyBorder="1" applyAlignment="1">
      <alignment wrapText="1"/>
    </xf>
    <xf numFmtId="49" fontId="11" fillId="0" borderId="0" xfId="18" applyNumberFormat="1" applyFont="1" applyFill="1" applyBorder="1" applyAlignment="1">
      <alignment horizontal="center"/>
    </xf>
    <xf numFmtId="49" fontId="16" fillId="0" borderId="0" xfId="18" applyNumberFormat="1" applyFont="1" applyFill="1" applyBorder="1" applyAlignment="1">
      <alignment horizontal="center"/>
    </xf>
    <xf numFmtId="49" fontId="16" fillId="0" borderId="0" xfId="16" applyNumberFormat="1" applyFont="1" applyFill="1" applyAlignment="1">
      <alignment horizontal="center"/>
    </xf>
    <xf numFmtId="165" fontId="8" fillId="0" borderId="0" xfId="1" applyNumberForma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50" xfId="1" applyFont="1" applyFill="1" applyBorder="1" applyAlignment="1">
      <alignment horizontal="right" vertical="center"/>
    </xf>
    <xf numFmtId="0" fontId="13" fillId="0" borderId="50" xfId="1" applyFont="1" applyFill="1" applyBorder="1" applyAlignment="1">
      <alignment vertical="center"/>
    </xf>
    <xf numFmtId="0" fontId="16" fillId="0" borderId="0" xfId="1" applyFont="1" applyFill="1" applyAlignment="1">
      <alignment vertical="center" wrapText="1"/>
    </xf>
    <xf numFmtId="165" fontId="9" fillId="0" borderId="0" xfId="181" applyNumberFormat="1" applyFont="1" applyFill="1" applyAlignment="1"/>
    <xf numFmtId="165" fontId="45" fillId="0" borderId="0" xfId="184" applyNumberFormat="1" applyFont="1" applyFill="1"/>
    <xf numFmtId="165" fontId="46" fillId="0" borderId="0" xfId="184" applyNumberFormat="1" applyFont="1" applyFill="1"/>
    <xf numFmtId="165" fontId="14" fillId="0" borderId="0" xfId="184" applyNumberFormat="1" applyFont="1" applyFill="1"/>
    <xf numFmtId="165" fontId="37" fillId="0" borderId="0" xfId="185" applyNumberFormat="1" applyFont="1"/>
    <xf numFmtId="165" fontId="11" fillId="0" borderId="0" xfId="185" applyNumberFormat="1" applyFont="1" applyAlignment="1">
      <alignment wrapText="1"/>
    </xf>
    <xf numFmtId="165" fontId="47" fillId="0" borderId="0" xfId="1" applyNumberFormat="1" applyFont="1" applyAlignment="1">
      <alignment vertical="center"/>
    </xf>
    <xf numFmtId="165" fontId="37" fillId="5" borderId="0" xfId="185" applyNumberFormat="1" applyFont="1" applyFill="1"/>
    <xf numFmtId="165" fontId="13" fillId="0" borderId="0" xfId="185" applyNumberFormat="1" applyFont="1" applyAlignment="1">
      <alignment horizontal="center" vertical="center"/>
    </xf>
    <xf numFmtId="165" fontId="40" fillId="0" borderId="0" xfId="185" applyNumberFormat="1" applyFont="1" applyAlignment="1">
      <alignment wrapText="1"/>
    </xf>
    <xf numFmtId="0" fontId="8" fillId="0" borderId="0" xfId="1" applyFont="1" applyAlignment="1">
      <alignment vertical="justify"/>
    </xf>
    <xf numFmtId="0" fontId="8" fillId="0" borderId="0" xfId="1" applyFont="1"/>
    <xf numFmtId="0" fontId="8" fillId="0" borderId="0" xfId="1" applyFont="1" applyFill="1" applyAlignment="1">
      <alignment vertical="justify"/>
    </xf>
    <xf numFmtId="0" fontId="8" fillId="0" borderId="0" xfId="1" applyFont="1" applyFill="1"/>
    <xf numFmtId="0" fontId="49" fillId="0" borderId="1" xfId="1" applyFont="1" applyFill="1" applyBorder="1" applyAlignment="1">
      <alignment vertical="top"/>
    </xf>
    <xf numFmtId="0" fontId="48" fillId="0" borderId="1" xfId="1" applyFont="1" applyFill="1" applyBorder="1" applyAlignment="1">
      <alignment horizontal="left" vertical="top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48" fillId="0" borderId="1" xfId="1" applyFont="1" applyFill="1" applyBorder="1" applyAlignment="1">
      <alignment vertical="top" wrapText="1"/>
    </xf>
    <xf numFmtId="0" fontId="50" fillId="2" borderId="1" xfId="1" applyFont="1" applyFill="1" applyBorder="1" applyAlignment="1">
      <alignment vertical="top"/>
    </xf>
    <xf numFmtId="0" fontId="25" fillId="0" borderId="1" xfId="1" applyFont="1" applyBorder="1" applyAlignment="1">
      <alignment vertical="top" wrapText="1"/>
    </xf>
    <xf numFmtId="165" fontId="13" fillId="0" borderId="1" xfId="1" applyNumberFormat="1" applyFont="1" applyBorder="1" applyAlignment="1">
      <alignment horizontal="center" vertical="center" wrapText="1"/>
    </xf>
    <xf numFmtId="0" fontId="49" fillId="2" borderId="1" xfId="1" applyFont="1" applyFill="1" applyBorder="1" applyAlignment="1">
      <alignment vertical="top"/>
    </xf>
    <xf numFmtId="0" fontId="48" fillId="0" borderId="1" xfId="1" applyFont="1" applyBorder="1" applyAlignment="1">
      <alignment vertical="top" wrapText="1"/>
    </xf>
    <xf numFmtId="165" fontId="9" fillId="0" borderId="1" xfId="1" applyNumberFormat="1" applyFont="1" applyBorder="1" applyAlignment="1">
      <alignment horizontal="center" vertical="center" wrapText="1"/>
    </xf>
    <xf numFmtId="0" fontId="50" fillId="0" borderId="1" xfId="1" applyFont="1" applyBorder="1" applyAlignment="1">
      <alignment vertical="top"/>
    </xf>
    <xf numFmtId="0" fontId="49" fillId="0" borderId="1" xfId="1" applyFont="1" applyBorder="1" applyAlignment="1">
      <alignment vertical="top"/>
    </xf>
    <xf numFmtId="0" fontId="8" fillId="0" borderId="0" xfId="1" applyFont="1" applyAlignment="1">
      <alignment vertical="top"/>
    </xf>
    <xf numFmtId="165" fontId="8" fillId="0" borderId="0" xfId="1" applyNumberFormat="1" applyFont="1"/>
    <xf numFmtId="0" fontId="13" fillId="0" borderId="0" xfId="176" applyFont="1" applyFill="1" applyAlignment="1">
      <alignment horizontal="right" vertical="center"/>
    </xf>
    <xf numFmtId="165" fontId="16" fillId="0" borderId="1" xfId="1" applyNumberFormat="1" applyFont="1" applyFill="1" applyBorder="1" applyAlignment="1">
      <alignment horizontal="center" vertical="center"/>
    </xf>
    <xf numFmtId="0" fontId="11" fillId="0" borderId="0" xfId="190" applyFont="1" applyAlignment="1">
      <alignment vertical="top"/>
    </xf>
    <xf numFmtId="0" fontId="45" fillId="0" borderId="0" xfId="190" applyFont="1" applyAlignment="1">
      <alignment vertical="top"/>
    </xf>
    <xf numFmtId="0" fontId="45" fillId="0" borderId="0" xfId="190" applyFont="1"/>
    <xf numFmtId="0" fontId="11" fillId="0" borderId="0" xfId="190" applyFont="1"/>
    <xf numFmtId="0" fontId="11" fillId="0" borderId="0" xfId="191" applyFont="1" applyAlignment="1">
      <alignment horizontal="center" vertical="top"/>
    </xf>
    <xf numFmtId="0" fontId="11" fillId="0" borderId="0" xfId="16" applyFont="1" applyAlignment="1">
      <alignment vertical="top"/>
    </xf>
    <xf numFmtId="49" fontId="11" fillId="0" borderId="1" xfId="16" applyNumberFormat="1" applyFont="1" applyBorder="1" applyAlignment="1">
      <alignment horizontal="center" vertical="top" wrapText="1"/>
    </xf>
    <xf numFmtId="49" fontId="16" fillId="0" borderId="0" xfId="16" applyNumberFormat="1" applyFont="1" applyAlignment="1">
      <alignment horizontal="center" vertical="top"/>
    </xf>
    <xf numFmtId="49" fontId="11" fillId="0" borderId="0" xfId="16" applyNumberFormat="1" applyFont="1" applyAlignment="1">
      <alignment horizontal="center" vertical="top"/>
    </xf>
    <xf numFmtId="1" fontId="11" fillId="0" borderId="0" xfId="16" applyNumberFormat="1" applyFont="1" applyAlignment="1">
      <alignment horizontal="center" vertical="top"/>
    </xf>
    <xf numFmtId="49" fontId="11" fillId="0" borderId="0" xfId="18" applyNumberFormat="1" applyFont="1" applyAlignment="1">
      <alignment horizontal="center" vertical="top"/>
    </xf>
    <xf numFmtId="0" fontId="11" fillId="0" borderId="0" xfId="18" applyFont="1" applyAlignment="1">
      <alignment horizontal="center" vertical="top"/>
    </xf>
    <xf numFmtId="0" fontId="46" fillId="0" borderId="0" xfId="190" applyFont="1"/>
    <xf numFmtId="49" fontId="16" fillId="0" borderId="0" xfId="18" applyNumberFormat="1" applyFont="1" applyAlignment="1">
      <alignment horizontal="center" vertical="top"/>
    </xf>
    <xf numFmtId="49" fontId="11" fillId="0" borderId="0" xfId="191" applyNumberFormat="1" applyFont="1" applyAlignment="1">
      <alignment horizontal="center" vertical="top"/>
    </xf>
    <xf numFmtId="49" fontId="11" fillId="0" borderId="0" xfId="190" applyNumberFormat="1" applyFont="1" applyAlignment="1">
      <alignment horizontal="center" vertical="top"/>
    </xf>
    <xf numFmtId="0" fontId="11" fillId="0" borderId="0" xfId="190" applyFont="1" applyAlignment="1">
      <alignment horizontal="center" vertical="top"/>
    </xf>
    <xf numFmtId="49" fontId="11" fillId="0" borderId="0" xfId="189" applyNumberFormat="1" applyFont="1" applyAlignment="1">
      <alignment horizontal="center" vertical="top"/>
    </xf>
    <xf numFmtId="49" fontId="52" fillId="0" borderId="0" xfId="18" applyNumberFormat="1" applyFont="1" applyAlignment="1">
      <alignment horizontal="center" vertical="top"/>
    </xf>
    <xf numFmtId="0" fontId="1" fillId="0" borderId="0" xfId="190"/>
    <xf numFmtId="49" fontId="13" fillId="0" borderId="0" xfId="18" applyNumberFormat="1" applyFont="1" applyAlignment="1">
      <alignment horizontal="center" vertical="top"/>
    </xf>
    <xf numFmtId="49" fontId="11" fillId="0" borderId="0" xfId="1" applyNumberFormat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49" fontId="11" fillId="0" borderId="0" xfId="16" applyNumberFormat="1" applyFont="1" applyAlignment="1">
      <alignment horizontal="center" vertical="top" wrapText="1"/>
    </xf>
    <xf numFmtId="49" fontId="11" fillId="0" borderId="0" xfId="18" applyNumberFormat="1" applyFont="1" applyAlignment="1">
      <alignment horizontal="center" vertical="top" wrapText="1"/>
    </xf>
    <xf numFmtId="0" fontId="46" fillId="0" borderId="0" xfId="190" applyFont="1" applyAlignment="1">
      <alignment vertical="top"/>
    </xf>
    <xf numFmtId="165" fontId="16" fillId="0" borderId="0" xfId="181" applyNumberFormat="1" applyFont="1" applyFill="1" applyAlignment="1">
      <alignment vertical="top" wrapText="1"/>
    </xf>
    <xf numFmtId="165" fontId="11" fillId="0" borderId="0" xfId="181" applyNumberFormat="1" applyFont="1" applyFill="1" applyAlignment="1">
      <alignment vertical="top" wrapText="1"/>
    </xf>
    <xf numFmtId="165" fontId="52" fillId="0" borderId="0" xfId="181" applyNumberFormat="1" applyFont="1" applyFill="1" applyAlignment="1">
      <alignment vertical="top" wrapText="1"/>
    </xf>
    <xf numFmtId="165" fontId="16" fillId="0" borderId="0" xfId="190" applyNumberFormat="1" applyFont="1" applyFill="1" applyAlignment="1">
      <alignment vertical="top"/>
    </xf>
    <xf numFmtId="165" fontId="11" fillId="0" borderId="0" xfId="190" applyNumberFormat="1" applyFont="1" applyFill="1" applyAlignment="1">
      <alignment vertical="top" wrapText="1"/>
    </xf>
    <xf numFmtId="0" fontId="45" fillId="0" borderId="0" xfId="190" applyFont="1" applyFill="1" applyAlignment="1">
      <alignment vertical="top"/>
    </xf>
    <xf numFmtId="0" fontId="13" fillId="0" borderId="0" xfId="16" applyFont="1" applyFill="1" applyAlignment="1">
      <alignment horizontal="right" vertical="top"/>
    </xf>
    <xf numFmtId="0" fontId="11" fillId="0" borderId="1" xfId="16" applyFont="1" applyFill="1" applyBorder="1" applyAlignment="1">
      <alignment horizontal="center" vertical="top"/>
    </xf>
    <xf numFmtId="0" fontId="11" fillId="0" borderId="0" xfId="16" applyFont="1" applyFill="1" applyAlignment="1">
      <alignment horizontal="center" vertical="top"/>
    </xf>
    <xf numFmtId="49" fontId="11" fillId="0" borderId="0" xfId="16" applyNumberFormat="1" applyFont="1" applyFill="1" applyAlignment="1">
      <alignment horizontal="center" vertical="top"/>
    </xf>
    <xf numFmtId="0" fontId="16" fillId="0" borderId="0" xfId="16" applyFont="1" applyFill="1" applyAlignment="1">
      <alignment horizontal="center" vertical="top"/>
    </xf>
    <xf numFmtId="0" fontId="11" fillId="0" borderId="0" xfId="18" applyFont="1" applyFill="1" applyAlignment="1">
      <alignment horizontal="center" vertical="top"/>
    </xf>
    <xf numFmtId="165" fontId="11" fillId="0" borderId="0" xfId="181" applyNumberFormat="1" applyFont="1" applyFill="1" applyAlignment="1">
      <alignment vertical="top"/>
    </xf>
    <xf numFmtId="49" fontId="11" fillId="0" borderId="0" xfId="18" applyNumberFormat="1" applyFont="1" applyFill="1" applyAlignment="1">
      <alignment horizontal="center" vertical="top"/>
    </xf>
    <xf numFmtId="0" fontId="52" fillId="0" borderId="0" xfId="18" applyFont="1" applyFill="1" applyAlignment="1">
      <alignment horizontal="center" vertical="top"/>
    </xf>
    <xf numFmtId="0" fontId="11" fillId="0" borderId="0" xfId="1" applyFont="1" applyFill="1" applyAlignment="1">
      <alignment horizontal="center" vertical="top"/>
    </xf>
    <xf numFmtId="0" fontId="53" fillId="0" borderId="0" xfId="18" applyFont="1" applyFill="1" applyAlignment="1">
      <alignment horizontal="center" vertical="top"/>
    </xf>
    <xf numFmtId="0" fontId="11" fillId="0" borderId="0" xfId="190" applyFont="1" applyFill="1" applyAlignment="1">
      <alignment horizontal="center" vertical="top"/>
    </xf>
    <xf numFmtId="165" fontId="11" fillId="0" borderId="0" xfId="18" applyNumberFormat="1" applyFont="1" applyFill="1" applyAlignment="1">
      <alignment horizontal="center" vertical="top"/>
    </xf>
    <xf numFmtId="0" fontId="46" fillId="0" borderId="0" xfId="190" applyFont="1" applyFill="1" applyAlignment="1">
      <alignment vertical="top"/>
    </xf>
    <xf numFmtId="0" fontId="11" fillId="0" borderId="0" xfId="190" applyFont="1" applyFill="1" applyAlignment="1">
      <alignment vertical="top"/>
    </xf>
    <xf numFmtId="0" fontId="11" fillId="0" borderId="0" xfId="16" applyFont="1" applyFill="1" applyAlignment="1">
      <alignment vertical="top" wrapText="1"/>
    </xf>
    <xf numFmtId="1" fontId="11" fillId="0" borderId="1" xfId="16" applyNumberFormat="1" applyFont="1" applyFill="1" applyBorder="1" applyAlignment="1">
      <alignment horizontal="center" vertical="top" wrapText="1"/>
    </xf>
    <xf numFmtId="1" fontId="16" fillId="0" borderId="0" xfId="16" applyNumberFormat="1" applyFont="1" applyFill="1" applyAlignment="1">
      <alignment horizontal="left" vertical="top" wrapText="1"/>
    </xf>
    <xf numFmtId="1" fontId="11" fillId="0" borderId="0" xfId="16" applyNumberFormat="1" applyFont="1" applyFill="1" applyAlignment="1">
      <alignment horizontal="left" vertical="top" wrapText="1"/>
    </xf>
    <xf numFmtId="0" fontId="11" fillId="0" borderId="0" xfId="16" applyFont="1" applyFill="1" applyAlignment="1">
      <alignment horizontal="left" vertical="top" wrapText="1"/>
    </xf>
    <xf numFmtId="1" fontId="11" fillId="0" borderId="0" xfId="18" applyNumberFormat="1" applyFont="1" applyFill="1" applyAlignment="1">
      <alignment horizontal="left" vertical="top" wrapText="1"/>
    </xf>
    <xf numFmtId="0" fontId="11" fillId="0" borderId="0" xfId="18" applyFont="1" applyFill="1" applyAlignment="1">
      <alignment horizontal="left" vertical="top" wrapText="1"/>
    </xf>
    <xf numFmtId="0" fontId="11" fillId="0" borderId="0" xfId="190" applyFont="1" applyFill="1" applyAlignment="1">
      <alignment horizontal="left" vertical="top" wrapText="1"/>
    </xf>
    <xf numFmtId="0" fontId="11" fillId="0" borderId="0" xfId="181" applyFont="1" applyFill="1" applyAlignment="1">
      <alignment horizontal="left" vertical="top" wrapText="1"/>
    </xf>
    <xf numFmtId="1" fontId="11" fillId="0" borderId="0" xfId="16" applyNumberFormat="1" applyFont="1" applyFill="1" applyAlignment="1">
      <alignment vertical="top" wrapText="1"/>
    </xf>
    <xf numFmtId="0" fontId="11" fillId="0" borderId="0" xfId="18" applyFont="1" applyFill="1" applyAlignment="1">
      <alignment vertical="top" wrapText="1"/>
    </xf>
    <xf numFmtId="0" fontId="11" fillId="0" borderId="0" xfId="191" applyFont="1" applyFill="1" applyAlignment="1">
      <alignment horizontal="left" vertical="top" wrapText="1"/>
    </xf>
    <xf numFmtId="49" fontId="11" fillId="0" borderId="0" xfId="190" applyNumberFormat="1" applyFont="1" applyFill="1" applyAlignment="1">
      <alignment horizontal="left" vertical="top" wrapText="1"/>
    </xf>
    <xf numFmtId="1" fontId="11" fillId="0" borderId="0" xfId="18" applyNumberFormat="1" applyFont="1" applyFill="1" applyAlignment="1">
      <alignment vertical="top" wrapText="1"/>
    </xf>
    <xf numFmtId="0" fontId="11" fillId="0" borderId="0" xfId="190" applyFont="1" applyFill="1" applyAlignment="1">
      <alignment horizontal="left" vertical="top"/>
    </xf>
    <xf numFmtId="0" fontId="52" fillId="0" borderId="0" xfId="18" applyFont="1" applyFill="1" applyAlignment="1">
      <alignment horizontal="left" vertical="top" wrapText="1"/>
    </xf>
    <xf numFmtId="4" fontId="11" fillId="0" borderId="0" xfId="1" applyNumberFormat="1" applyFont="1" applyFill="1" applyAlignment="1">
      <alignment horizontal="left" vertical="top" wrapText="1"/>
    </xf>
    <xf numFmtId="0" fontId="11" fillId="0" borderId="0" xfId="1" applyFont="1" applyFill="1" applyAlignment="1">
      <alignment horizontal="left" vertical="top" wrapText="1"/>
    </xf>
    <xf numFmtId="1" fontId="11" fillId="0" borderId="0" xfId="1" applyNumberFormat="1" applyFont="1" applyFill="1" applyAlignment="1">
      <alignment horizontal="left" vertical="top" wrapText="1"/>
    </xf>
    <xf numFmtId="4" fontId="11" fillId="0" borderId="0" xfId="18" applyNumberFormat="1" applyFont="1" applyFill="1" applyAlignment="1">
      <alignment horizontal="left" vertical="top" wrapText="1"/>
    </xf>
    <xf numFmtId="2" fontId="11" fillId="0" borderId="0" xfId="18" applyNumberFormat="1" applyFont="1" applyFill="1" applyAlignment="1">
      <alignment horizontal="left" vertical="top" wrapText="1"/>
    </xf>
    <xf numFmtId="1" fontId="16" fillId="0" borderId="0" xfId="16" applyNumberFormat="1" applyFont="1" applyFill="1" applyAlignment="1">
      <alignment vertical="top" wrapText="1"/>
    </xf>
    <xf numFmtId="0" fontId="16" fillId="0" borderId="0" xfId="190" applyFont="1" applyFill="1" applyAlignment="1">
      <alignment vertical="top"/>
    </xf>
    <xf numFmtId="0" fontId="11" fillId="0" borderId="0" xfId="191" applyFont="1" applyFill="1" applyAlignment="1">
      <alignment horizontal="center" vertical="top"/>
    </xf>
    <xf numFmtId="0" fontId="11" fillId="0" borderId="1" xfId="190" applyFont="1" applyFill="1" applyBorder="1" applyAlignment="1">
      <alignment horizontal="center" vertical="top" wrapText="1"/>
    </xf>
    <xf numFmtId="49" fontId="16" fillId="0" borderId="0" xfId="16" applyNumberFormat="1" applyFont="1" applyFill="1" applyAlignment="1">
      <alignment horizontal="center" vertical="top"/>
    </xf>
    <xf numFmtId="1" fontId="11" fillId="0" borderId="0" xfId="16" applyNumberFormat="1" applyFont="1" applyFill="1" applyAlignment="1">
      <alignment horizontal="center" vertical="top"/>
    </xf>
    <xf numFmtId="49" fontId="11" fillId="0" borderId="0" xfId="191" applyNumberFormat="1" applyFont="1" applyFill="1" applyAlignment="1">
      <alignment horizontal="center" vertical="top"/>
    </xf>
    <xf numFmtId="49" fontId="11" fillId="0" borderId="0" xfId="189" applyNumberFormat="1" applyFont="1" applyFill="1" applyAlignment="1">
      <alignment horizontal="center" vertical="top"/>
    </xf>
    <xf numFmtId="49" fontId="52" fillId="0" borderId="0" xfId="18" applyNumberFormat="1" applyFont="1" applyFill="1" applyAlignment="1">
      <alignment horizontal="center" vertical="top"/>
    </xf>
    <xf numFmtId="49" fontId="11" fillId="0" borderId="0" xfId="1" applyNumberFormat="1" applyFont="1" applyFill="1" applyAlignment="1">
      <alignment horizontal="center" vertical="top"/>
    </xf>
    <xf numFmtId="165" fontId="17" fillId="0" borderId="50" xfId="190" applyNumberFormat="1" applyFont="1" applyFill="1" applyBorder="1" applyAlignment="1">
      <alignment vertical="top" wrapText="1"/>
    </xf>
    <xf numFmtId="165" fontId="13" fillId="0" borderId="0" xfId="185" applyNumberFormat="1" applyFont="1"/>
    <xf numFmtId="165" fontId="29" fillId="0" borderId="0" xfId="185" applyNumberFormat="1"/>
    <xf numFmtId="165" fontId="13" fillId="0" borderId="0" xfId="186" applyNumberFormat="1" applyFont="1"/>
    <xf numFmtId="165" fontId="13" fillId="0" borderId="0" xfId="186" applyNumberFormat="1" applyFont="1" applyAlignment="1">
      <alignment wrapText="1"/>
    </xf>
    <xf numFmtId="165" fontId="13" fillId="0" borderId="1" xfId="174" applyNumberFormat="1" applyFont="1" applyBorder="1" applyAlignment="1">
      <alignment horizontal="center" vertical="center" wrapText="1"/>
    </xf>
    <xf numFmtId="165" fontId="11" fillId="0" borderId="1" xfId="174" applyNumberFormat="1" applyFont="1" applyBorder="1" applyAlignment="1">
      <alignment horizontal="center" vertical="center" wrapText="1"/>
    </xf>
    <xf numFmtId="165" fontId="9" fillId="0" borderId="1" xfId="174" applyNumberFormat="1" applyFont="1" applyBorder="1" applyAlignment="1">
      <alignment horizontal="center" vertical="center" wrapText="1"/>
    </xf>
    <xf numFmtId="165" fontId="16" fillId="0" borderId="1" xfId="174" applyNumberFormat="1" applyFont="1" applyBorder="1" applyAlignment="1">
      <alignment horizontal="left" vertical="center" wrapText="1"/>
    </xf>
    <xf numFmtId="165" fontId="9" fillId="0" borderId="1" xfId="174" applyNumberFormat="1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165" fontId="29" fillId="5" borderId="0" xfId="185" applyNumberFormat="1" applyFill="1"/>
    <xf numFmtId="165" fontId="29" fillId="0" borderId="0" xfId="185" applyNumberFormat="1" applyAlignment="1">
      <alignment vertical="center"/>
    </xf>
    <xf numFmtId="165" fontId="40" fillId="0" borderId="0" xfId="185" applyNumberFormat="1" applyFont="1" applyAlignment="1">
      <alignment horizontal="center" vertical="center"/>
    </xf>
    <xf numFmtId="165" fontId="11" fillId="0" borderId="0" xfId="1" applyNumberFormat="1" applyFont="1" applyAlignment="1">
      <alignment horizontal="right" vertical="center"/>
    </xf>
    <xf numFmtId="165" fontId="13" fillId="0" borderId="0" xfId="186" applyNumberFormat="1" applyFont="1" applyAlignment="1">
      <alignment horizontal="center" vertical="center"/>
    </xf>
    <xf numFmtId="165" fontId="11" fillId="0" borderId="0" xfId="174" applyNumberFormat="1" applyFont="1" applyAlignment="1">
      <alignment horizontal="center" vertical="center"/>
    </xf>
    <xf numFmtId="165" fontId="16" fillId="0" borderId="1" xfId="174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3" fillId="0" borderId="51" xfId="0" applyNumberFormat="1" applyFont="1" applyBorder="1" applyAlignment="1">
      <alignment horizontal="center" vertical="center"/>
    </xf>
    <xf numFmtId="0" fontId="14" fillId="0" borderId="0" xfId="16" applyFont="1" applyAlignment="1">
      <alignment horizontal="center" vertical="top" wrapText="1"/>
    </xf>
    <xf numFmtId="165" fontId="14" fillId="0" borderId="0" xfId="16" applyNumberFormat="1" applyFont="1" applyAlignment="1">
      <alignment horizontal="center" vertical="top" wrapText="1"/>
    </xf>
    <xf numFmtId="165" fontId="11" fillId="0" borderId="1" xfId="190" applyNumberFormat="1" applyFont="1" applyFill="1" applyBorder="1" applyAlignment="1">
      <alignment horizontal="center" vertical="top" wrapText="1"/>
    </xf>
    <xf numFmtId="165" fontId="16" fillId="0" borderId="0" xfId="181" applyNumberFormat="1" applyFont="1" applyFill="1" applyAlignment="1">
      <alignment vertical="top"/>
    </xf>
    <xf numFmtId="49" fontId="54" fillId="0" borderId="0" xfId="18" applyNumberFormat="1" applyFont="1" applyAlignment="1">
      <alignment horizontal="center" vertical="top"/>
    </xf>
    <xf numFmtId="165" fontId="54" fillId="0" borderId="0" xfId="181" applyNumberFormat="1" applyFont="1" applyFill="1" applyAlignment="1">
      <alignment vertical="top" wrapText="1"/>
    </xf>
    <xf numFmtId="49" fontId="54" fillId="0" borderId="0" xfId="190" applyNumberFormat="1" applyFont="1" applyFill="1" applyAlignment="1">
      <alignment horizontal="left" vertical="top" wrapText="1"/>
    </xf>
    <xf numFmtId="49" fontId="54" fillId="0" borderId="0" xfId="18" applyNumberFormat="1" applyFont="1" applyFill="1" applyAlignment="1">
      <alignment horizontal="center" vertical="top"/>
    </xf>
    <xf numFmtId="0" fontId="54" fillId="0" borderId="0" xfId="18" applyFont="1" applyFill="1" applyAlignment="1">
      <alignment horizontal="center" vertical="top"/>
    </xf>
    <xf numFmtId="0" fontId="55" fillId="0" borderId="0" xfId="190" applyFont="1"/>
    <xf numFmtId="165" fontId="14" fillId="0" borderId="0" xfId="1" applyNumberFormat="1" applyFont="1" applyAlignment="1">
      <alignment horizontal="center" vertical="center" wrapText="1"/>
    </xf>
    <xf numFmtId="165" fontId="17" fillId="0" borderId="0" xfId="186" applyNumberFormat="1" applyFont="1" applyAlignment="1">
      <alignment horizontal="center" vertical="center" wrapText="1"/>
    </xf>
    <xf numFmtId="165" fontId="13" fillId="0" borderId="0" xfId="176" applyNumberFormat="1" applyFont="1" applyFill="1" applyAlignment="1">
      <alignment horizontal="left" vertical="center" wrapText="1"/>
    </xf>
    <xf numFmtId="165" fontId="13" fillId="0" borderId="0" xfId="176" applyNumberFormat="1" applyFont="1" applyFill="1" applyAlignment="1">
      <alignment horizontal="left" vertical="center"/>
    </xf>
    <xf numFmtId="0" fontId="14" fillId="0" borderId="0" xfId="16" applyFont="1" applyAlignment="1">
      <alignment horizontal="center" vertical="top" wrapText="1"/>
    </xf>
    <xf numFmtId="165" fontId="13" fillId="0" borderId="0" xfId="176" applyNumberFormat="1" applyFont="1" applyFill="1" applyAlignment="1">
      <alignment horizontal="left" vertical="top" wrapText="1"/>
    </xf>
    <xf numFmtId="165" fontId="13" fillId="0" borderId="0" xfId="176" applyNumberFormat="1" applyFont="1" applyFill="1" applyAlignment="1">
      <alignment horizontal="left" vertical="top"/>
    </xf>
    <xf numFmtId="0" fontId="14" fillId="0" borderId="0" xfId="1" applyFont="1" applyFill="1" applyAlignment="1">
      <alignment horizontal="center" vertical="center" wrapText="1"/>
    </xf>
    <xf numFmtId="0" fontId="13" fillId="0" borderId="0" xfId="176" applyFont="1" applyFill="1" applyAlignment="1">
      <alignment horizontal="left" vertical="center" wrapText="1"/>
    </xf>
    <xf numFmtId="0" fontId="13" fillId="0" borderId="0" xfId="176" applyFont="1" applyFill="1" applyAlignment="1">
      <alignment horizontal="left" vertical="center"/>
    </xf>
    <xf numFmtId="0" fontId="13" fillId="0" borderId="0" xfId="1" applyFont="1" applyAlignment="1">
      <alignment horizontal="right"/>
    </xf>
    <xf numFmtId="0" fontId="14" fillId="0" borderId="0" xfId="1" applyFont="1" applyFill="1" applyBorder="1" applyAlignment="1">
      <alignment horizontal="center" vertical="top" wrapText="1"/>
    </xf>
    <xf numFmtId="165" fontId="40" fillId="0" borderId="0" xfId="185" applyNumberFormat="1" applyFont="1" applyAlignment="1">
      <alignment horizontal="left" vertical="center"/>
    </xf>
    <xf numFmtId="0" fontId="13" fillId="0" borderId="0" xfId="1" applyFont="1" applyAlignment="1">
      <alignment horizontal="left"/>
    </xf>
  </cellXfs>
  <cellStyles count="192">
    <cellStyle name="br" xfId="19"/>
    <cellStyle name="col" xfId="20"/>
    <cellStyle name="style0" xfId="21"/>
    <cellStyle name="td" xfId="22"/>
    <cellStyle name="tr" xfId="23"/>
    <cellStyle name="xl100" xfId="24"/>
    <cellStyle name="xl101" xfId="25"/>
    <cellStyle name="xl101 2" xfId="26"/>
    <cellStyle name="xl102" xfId="27"/>
    <cellStyle name="xl103" xfId="28"/>
    <cellStyle name="xl104" xfId="29"/>
    <cellStyle name="xl105" xfId="11"/>
    <cellStyle name="xl106" xfId="30"/>
    <cellStyle name="xl107" xfId="12"/>
    <cellStyle name="xl107 2" xfId="3"/>
    <cellStyle name="xl108" xfId="13"/>
    <cellStyle name="xl109" xfId="31"/>
    <cellStyle name="xl109 2" xfId="5"/>
    <cellStyle name="xl110" xfId="32"/>
    <cellStyle name="xl111" xfId="33"/>
    <cellStyle name="xl112" xfId="34"/>
    <cellStyle name="xl113" xfId="35"/>
    <cellStyle name="xl114" xfId="36"/>
    <cellStyle name="xl115" xfId="37"/>
    <cellStyle name="xl116" xfId="38"/>
    <cellStyle name="xl117" xfId="39"/>
    <cellStyle name="xl118" xfId="40"/>
    <cellStyle name="xl119" xfId="41"/>
    <cellStyle name="xl120" xfId="42"/>
    <cellStyle name="xl121" xfId="43"/>
    <cellStyle name="xl122" xfId="44"/>
    <cellStyle name="xl123" xfId="45"/>
    <cellStyle name="xl124" xfId="46"/>
    <cellStyle name="xl125" xfId="47"/>
    <cellStyle name="xl126" xfId="48"/>
    <cellStyle name="xl127" xfId="49"/>
    <cellStyle name="xl128" xfId="50"/>
    <cellStyle name="xl129" xfId="51"/>
    <cellStyle name="xl130" xfId="52"/>
    <cellStyle name="xl131" xfId="53"/>
    <cellStyle name="xl132" xfId="54"/>
    <cellStyle name="xl133" xfId="55"/>
    <cellStyle name="xl134" xfId="56"/>
    <cellStyle name="xl135" xfId="57"/>
    <cellStyle name="xl136" xfId="58"/>
    <cellStyle name="xl137" xfId="59"/>
    <cellStyle name="xl138" xfId="60"/>
    <cellStyle name="xl139" xfId="61"/>
    <cellStyle name="xl140" xfId="62"/>
    <cellStyle name="xl141" xfId="63"/>
    <cellStyle name="xl142" xfId="64"/>
    <cellStyle name="xl143" xfId="65"/>
    <cellStyle name="xl144" xfId="66"/>
    <cellStyle name="xl145" xfId="67"/>
    <cellStyle name="xl146" xfId="68"/>
    <cellStyle name="xl147" xfId="69"/>
    <cellStyle name="xl148" xfId="70"/>
    <cellStyle name="xl149" xfId="71"/>
    <cellStyle name="xl150" xfId="72"/>
    <cellStyle name="xl151" xfId="73"/>
    <cellStyle name="xl152" xfId="74"/>
    <cellStyle name="xl153" xfId="75"/>
    <cellStyle name="xl154" xfId="76"/>
    <cellStyle name="xl155" xfId="77"/>
    <cellStyle name="xl156" xfId="78"/>
    <cellStyle name="xl157" xfId="79"/>
    <cellStyle name="xl158" xfId="80"/>
    <cellStyle name="xl159" xfId="81"/>
    <cellStyle name="xl160" xfId="82"/>
    <cellStyle name="xl161" xfId="83"/>
    <cellStyle name="xl162" xfId="84"/>
    <cellStyle name="xl163" xfId="85"/>
    <cellStyle name="xl164" xfId="86"/>
    <cellStyle name="xl165" xfId="87"/>
    <cellStyle name="xl166" xfId="88"/>
    <cellStyle name="xl167" xfId="89"/>
    <cellStyle name="xl168" xfId="90"/>
    <cellStyle name="xl169" xfId="91"/>
    <cellStyle name="xl21" xfId="92"/>
    <cellStyle name="xl22" xfId="93"/>
    <cellStyle name="xl23" xfId="94"/>
    <cellStyle name="xl24" xfId="95"/>
    <cellStyle name="xl25" xfId="96"/>
    <cellStyle name="xl26" xfId="97"/>
    <cellStyle name="xl27" xfId="98"/>
    <cellStyle name="xl28" xfId="99"/>
    <cellStyle name="xl29" xfId="100"/>
    <cellStyle name="xl30" xfId="101"/>
    <cellStyle name="xl31" xfId="102"/>
    <cellStyle name="xl32" xfId="103"/>
    <cellStyle name="xl32 2" xfId="2"/>
    <cellStyle name="xl33" xfId="104"/>
    <cellStyle name="xl33 2" xfId="6"/>
    <cellStyle name="xl34" xfId="105"/>
    <cellStyle name="xl34 2" xfId="7"/>
    <cellStyle name="xl35" xfId="106"/>
    <cellStyle name="xl35 2" xfId="8"/>
    <cellStyle name="xl36" xfId="107"/>
    <cellStyle name="xl37" xfId="108"/>
    <cellStyle name="xl38" xfId="109"/>
    <cellStyle name="xl39" xfId="110"/>
    <cellStyle name="xl40" xfId="111"/>
    <cellStyle name="xl41" xfId="112"/>
    <cellStyle name="xl41 2" xfId="10"/>
    <cellStyle name="xl42" xfId="113"/>
    <cellStyle name="xl43" xfId="114"/>
    <cellStyle name="xl44" xfId="115"/>
    <cellStyle name="xl45" xfId="116"/>
    <cellStyle name="xl45 2" xfId="9"/>
    <cellStyle name="xl46" xfId="117"/>
    <cellStyle name="xl47" xfId="118"/>
    <cellStyle name="xl48" xfId="119"/>
    <cellStyle name="xl49" xfId="120"/>
    <cellStyle name="xl49 2" xfId="4"/>
    <cellStyle name="xl50" xfId="121"/>
    <cellStyle name="xl51" xfId="122"/>
    <cellStyle name="xl52" xfId="123"/>
    <cellStyle name="xl53" xfId="124"/>
    <cellStyle name="xl54" xfId="125"/>
    <cellStyle name="xl55" xfId="126"/>
    <cellStyle name="xl56" xfId="127"/>
    <cellStyle name="xl57" xfId="128"/>
    <cellStyle name="xl58" xfId="129"/>
    <cellStyle name="xl58 2" xfId="177"/>
    <cellStyle name="xl59" xfId="130"/>
    <cellStyle name="xl60" xfId="131"/>
    <cellStyle name="xl61" xfId="132"/>
    <cellStyle name="xl62" xfId="133"/>
    <cellStyle name="xl63" xfId="134"/>
    <cellStyle name="xl64" xfId="135"/>
    <cellStyle name="xl65" xfId="136"/>
    <cellStyle name="xl66" xfId="137"/>
    <cellStyle name="xl67" xfId="138"/>
    <cellStyle name="xl68" xfId="139"/>
    <cellStyle name="xl69" xfId="140"/>
    <cellStyle name="xl70" xfId="141"/>
    <cellStyle name="xl71" xfId="142"/>
    <cellStyle name="xl72" xfId="143"/>
    <cellStyle name="xl73" xfId="144"/>
    <cellStyle name="xl74" xfId="145"/>
    <cellStyle name="xl75" xfId="146"/>
    <cellStyle name="xl76" xfId="147"/>
    <cellStyle name="xl77" xfId="148"/>
    <cellStyle name="xl78" xfId="149"/>
    <cellStyle name="xl79" xfId="150"/>
    <cellStyle name="xl80" xfId="151"/>
    <cellStyle name="xl81" xfId="152"/>
    <cellStyle name="xl82" xfId="153"/>
    <cellStyle name="xl83" xfId="154"/>
    <cellStyle name="xl84" xfId="155"/>
    <cellStyle name="xl85" xfId="156"/>
    <cellStyle name="xl86" xfId="157"/>
    <cellStyle name="xl87" xfId="158"/>
    <cellStyle name="xl88" xfId="159"/>
    <cellStyle name="xl89" xfId="160"/>
    <cellStyle name="xl90" xfId="161"/>
    <cellStyle name="xl91" xfId="162"/>
    <cellStyle name="xl92" xfId="163"/>
    <cellStyle name="xl93" xfId="164"/>
    <cellStyle name="xl94" xfId="165"/>
    <cellStyle name="xl95" xfId="166"/>
    <cellStyle name="xl96" xfId="167"/>
    <cellStyle name="xl97" xfId="168"/>
    <cellStyle name="xl98" xfId="169"/>
    <cellStyle name="xl99" xfId="170"/>
    <cellStyle name="Обычный" xfId="0" builtinId="0"/>
    <cellStyle name="Обычный 10" xfId="187"/>
    <cellStyle name="Обычный 11" xfId="190"/>
    <cellStyle name="Обычный 2" xfId="1"/>
    <cellStyle name="Обычный 2 2" xfId="14"/>
    <cellStyle name="Обычный 2 2 2" xfId="171"/>
    <cellStyle name="Обычный 2 2 3" xfId="182"/>
    <cellStyle name="Обычный 2 3" xfId="172"/>
    <cellStyle name="Обычный 3" xfId="15"/>
    <cellStyle name="Обычный 3 2" xfId="16"/>
    <cellStyle name="Обычный 4" xfId="17"/>
    <cellStyle name="Обычный 4 2" xfId="180"/>
    <cellStyle name="Обычный 4 2 2" xfId="188"/>
    <cellStyle name="Обычный 4 2 3" xfId="191"/>
    <cellStyle name="Обычный 4 3" xfId="183"/>
    <cellStyle name="Обычный 4 4" xfId="184"/>
    <cellStyle name="Обычный 5" xfId="18"/>
    <cellStyle name="Обычный 5 2" xfId="173"/>
    <cellStyle name="Обычный 6" xfId="174"/>
    <cellStyle name="Обычный 6 2" xfId="175"/>
    <cellStyle name="Обычный 6 2 2" xfId="185"/>
    <cellStyle name="Обычный 6 3" xfId="181"/>
    <cellStyle name="Обычный 7" xfId="176"/>
    <cellStyle name="Обычный 8" xfId="178"/>
    <cellStyle name="Обычный 8 2" xfId="186"/>
    <cellStyle name="Обычный 9" xfId="179"/>
    <cellStyle name="Обычный_ноябрь 2003" xfId="18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2"/>
  <sheetViews>
    <sheetView zoomScale="80" zoomScaleNormal="80" workbookViewId="0">
      <selection activeCell="C2" sqref="C2"/>
    </sheetView>
  </sheetViews>
  <sheetFormatPr defaultColWidth="9" defaultRowHeight="14.25" x14ac:dyDescent="0.2"/>
  <cols>
    <col min="1" max="1" width="23.375" style="168" customWidth="1"/>
    <col min="2" max="2" width="56.625" style="67" customWidth="1"/>
    <col min="3" max="4" width="15.5" style="182" bestFit="1" customWidth="1"/>
    <col min="5" max="5" width="13" style="168" customWidth="1"/>
    <col min="6" max="6" width="11.25" style="168" customWidth="1"/>
    <col min="7" max="7" width="13.875" style="168" customWidth="1"/>
    <col min="8" max="8" width="13.75" style="168" customWidth="1"/>
    <col min="9" max="16384" width="9" style="168"/>
  </cols>
  <sheetData>
    <row r="1" spans="1:5" ht="45" customHeight="1" x14ac:dyDescent="0.25">
      <c r="A1" s="167"/>
      <c r="B1" s="63"/>
      <c r="C1" s="203" t="s">
        <v>1116</v>
      </c>
      <c r="D1" s="204"/>
    </row>
    <row r="2" spans="1:5" ht="15" x14ac:dyDescent="0.25">
      <c r="A2" s="167"/>
      <c r="B2" s="63"/>
      <c r="C2" s="213" t="s">
        <v>1123</v>
      </c>
      <c r="D2" s="183"/>
    </row>
    <row r="3" spans="1:5" ht="15" x14ac:dyDescent="0.25">
      <c r="A3" s="167"/>
      <c r="B3" s="63"/>
      <c r="D3" s="183"/>
    </row>
    <row r="4" spans="1:5" ht="15.75" x14ac:dyDescent="0.2">
      <c r="A4" s="201" t="s">
        <v>464</v>
      </c>
      <c r="B4" s="201"/>
      <c r="C4" s="201"/>
      <c r="D4" s="201"/>
      <c r="E4" s="64"/>
    </row>
    <row r="5" spans="1:5" ht="15.75" x14ac:dyDescent="0.2">
      <c r="A5" s="202"/>
      <c r="B5" s="202"/>
      <c r="C5" s="202"/>
      <c r="D5" s="202"/>
    </row>
    <row r="6" spans="1:5" ht="15" x14ac:dyDescent="0.2">
      <c r="A6" s="169"/>
      <c r="B6" s="170"/>
      <c r="C6" s="184"/>
      <c r="D6" s="185" t="s">
        <v>217</v>
      </c>
    </row>
    <row r="7" spans="1:5" ht="25.5" x14ac:dyDescent="0.2">
      <c r="A7" s="171" t="s">
        <v>138</v>
      </c>
      <c r="B7" s="172" t="s">
        <v>0</v>
      </c>
      <c r="C7" s="172" t="s">
        <v>137</v>
      </c>
      <c r="D7" s="172" t="s">
        <v>130</v>
      </c>
    </row>
    <row r="8" spans="1:5" s="62" customFormat="1" x14ac:dyDescent="0.2">
      <c r="A8" s="173"/>
      <c r="B8" s="174" t="s">
        <v>268</v>
      </c>
      <c r="C8" s="186">
        <f>C9+C144</f>
        <v>15783587.6</v>
      </c>
      <c r="D8" s="186">
        <f>D9+D144</f>
        <v>14980453.5</v>
      </c>
    </row>
    <row r="9" spans="1:5" s="62" customFormat="1" x14ac:dyDescent="0.2">
      <c r="A9" s="173"/>
      <c r="B9" s="175" t="s">
        <v>216</v>
      </c>
      <c r="C9" s="186">
        <f>C10+C29+C34+C62+C78+C85+C94+C99+C102+C112+C139+C84</f>
        <v>4077613.1</v>
      </c>
      <c r="D9" s="186">
        <f>D10+D29+D34+D62+D78+D85+D94+D99+D102+D112+D139+D84</f>
        <v>4171492.0999999992</v>
      </c>
    </row>
    <row r="10" spans="1:5" s="62" customFormat="1" x14ac:dyDescent="0.2">
      <c r="A10" s="173" t="s">
        <v>267</v>
      </c>
      <c r="B10" s="174" t="s">
        <v>266</v>
      </c>
      <c r="C10" s="186">
        <f>SUM(C11:C28)</f>
        <v>1932016.1</v>
      </c>
      <c r="D10" s="186">
        <f>SUM(D11:D28)</f>
        <v>1930557.7999999996</v>
      </c>
    </row>
    <row r="11" spans="1:5" ht="76.5" x14ac:dyDescent="0.2">
      <c r="A11" s="176" t="s">
        <v>269</v>
      </c>
      <c r="B11" s="177" t="s">
        <v>165</v>
      </c>
      <c r="C11" s="187">
        <v>1684388.1</v>
      </c>
      <c r="D11" s="172">
        <v>1663759</v>
      </c>
    </row>
    <row r="12" spans="1:5" ht="63.75" x14ac:dyDescent="0.2">
      <c r="A12" s="176" t="s">
        <v>270</v>
      </c>
      <c r="B12" s="177" t="s">
        <v>166</v>
      </c>
      <c r="C12" s="187"/>
      <c r="D12" s="172">
        <v>1543.9</v>
      </c>
    </row>
    <row r="13" spans="1:5" ht="63.75" x14ac:dyDescent="0.2">
      <c r="A13" s="176" t="s">
        <v>271</v>
      </c>
      <c r="B13" s="177" t="s">
        <v>167</v>
      </c>
      <c r="C13" s="187"/>
      <c r="D13" s="172">
        <v>33.200000000000003</v>
      </c>
    </row>
    <row r="14" spans="1:5" ht="76.5" x14ac:dyDescent="0.2">
      <c r="A14" s="176" t="s">
        <v>272</v>
      </c>
      <c r="B14" s="177" t="s">
        <v>168</v>
      </c>
      <c r="C14" s="187"/>
      <c r="D14" s="172">
        <v>422.9</v>
      </c>
    </row>
    <row r="15" spans="1:5" ht="51" x14ac:dyDescent="0.2">
      <c r="A15" s="176" t="s">
        <v>338</v>
      </c>
      <c r="B15" s="177" t="s">
        <v>169</v>
      </c>
      <c r="C15" s="187"/>
      <c r="D15" s="172">
        <v>-23.2</v>
      </c>
    </row>
    <row r="16" spans="1:5" ht="76.5" hidden="1" x14ac:dyDescent="0.2">
      <c r="A16" s="176" t="s">
        <v>339</v>
      </c>
      <c r="B16" s="177" t="s">
        <v>340</v>
      </c>
      <c r="C16" s="187"/>
      <c r="D16" s="172"/>
    </row>
    <row r="17" spans="1:4" ht="102" x14ac:dyDescent="0.2">
      <c r="A17" s="176" t="s">
        <v>341</v>
      </c>
      <c r="B17" s="177" t="s">
        <v>170</v>
      </c>
      <c r="C17" s="187">
        <v>2199</v>
      </c>
      <c r="D17" s="172">
        <v>3322.5</v>
      </c>
    </row>
    <row r="18" spans="1:4" ht="76.5" x14ac:dyDescent="0.2">
      <c r="A18" s="176" t="s">
        <v>342</v>
      </c>
      <c r="B18" s="177" t="s">
        <v>171</v>
      </c>
      <c r="C18" s="187"/>
      <c r="D18" s="172">
        <v>251.9</v>
      </c>
    </row>
    <row r="19" spans="1:4" ht="102" x14ac:dyDescent="0.2">
      <c r="A19" s="176" t="s">
        <v>343</v>
      </c>
      <c r="B19" s="177" t="s">
        <v>172</v>
      </c>
      <c r="C19" s="187"/>
      <c r="D19" s="172">
        <v>-2</v>
      </c>
    </row>
    <row r="20" spans="1:4" ht="76.5" x14ac:dyDescent="0.2">
      <c r="A20" s="176" t="s">
        <v>344</v>
      </c>
      <c r="B20" s="177" t="s">
        <v>173</v>
      </c>
      <c r="C20" s="187"/>
      <c r="D20" s="172">
        <v>0.2</v>
      </c>
    </row>
    <row r="21" spans="1:4" ht="51" x14ac:dyDescent="0.2">
      <c r="A21" s="176" t="s">
        <v>345</v>
      </c>
      <c r="B21" s="177" t="s">
        <v>174</v>
      </c>
      <c r="C21" s="187">
        <v>29785</v>
      </c>
      <c r="D21" s="172">
        <v>30899.7</v>
      </c>
    </row>
    <row r="22" spans="1:4" ht="38.25" x14ac:dyDescent="0.2">
      <c r="A22" s="176" t="s">
        <v>346</v>
      </c>
      <c r="B22" s="177" t="s">
        <v>175</v>
      </c>
      <c r="C22" s="187"/>
      <c r="D22" s="172">
        <v>314.89999999999998</v>
      </c>
    </row>
    <row r="23" spans="1:4" ht="51" x14ac:dyDescent="0.2">
      <c r="A23" s="176" t="s">
        <v>347</v>
      </c>
      <c r="B23" s="177" t="s">
        <v>176</v>
      </c>
      <c r="C23" s="187"/>
      <c r="D23" s="172">
        <v>69.599999999999994</v>
      </c>
    </row>
    <row r="24" spans="1:4" ht="38.25" x14ac:dyDescent="0.2">
      <c r="A24" s="176" t="s">
        <v>348</v>
      </c>
      <c r="B24" s="177" t="s">
        <v>177</v>
      </c>
      <c r="C24" s="187"/>
      <c r="D24" s="172">
        <v>0.1</v>
      </c>
    </row>
    <row r="25" spans="1:4" ht="89.25" x14ac:dyDescent="0.2">
      <c r="A25" s="176" t="s">
        <v>273</v>
      </c>
      <c r="B25" s="177" t="s">
        <v>178</v>
      </c>
      <c r="C25" s="187">
        <v>31272</v>
      </c>
      <c r="D25" s="172">
        <v>35680.1</v>
      </c>
    </row>
    <row r="26" spans="1:4" ht="89.25" x14ac:dyDescent="0.2">
      <c r="A26" s="176" t="s">
        <v>435</v>
      </c>
      <c r="B26" s="177" t="s">
        <v>438</v>
      </c>
      <c r="C26" s="187">
        <v>184372</v>
      </c>
      <c r="D26" s="172">
        <v>194096.9</v>
      </c>
    </row>
    <row r="27" spans="1:4" ht="76.5" x14ac:dyDescent="0.2">
      <c r="A27" s="176" t="s">
        <v>436</v>
      </c>
      <c r="B27" s="177" t="s">
        <v>439</v>
      </c>
      <c r="C27" s="187"/>
      <c r="D27" s="172">
        <v>166.4</v>
      </c>
    </row>
    <row r="28" spans="1:4" ht="63.75" x14ac:dyDescent="0.2">
      <c r="A28" s="176" t="s">
        <v>437</v>
      </c>
      <c r="B28" s="177" t="s">
        <v>440</v>
      </c>
      <c r="C28" s="187"/>
      <c r="D28" s="172">
        <v>21.7</v>
      </c>
    </row>
    <row r="29" spans="1:4" s="62" customFormat="1" ht="25.5" x14ac:dyDescent="0.2">
      <c r="A29" s="178" t="s">
        <v>265</v>
      </c>
      <c r="B29" s="179" t="s">
        <v>264</v>
      </c>
      <c r="C29" s="188">
        <f>SUM(C30:C33)</f>
        <v>17296</v>
      </c>
      <c r="D29" s="188">
        <f>SUM(D30:D33)</f>
        <v>16457.400000000001</v>
      </c>
    </row>
    <row r="30" spans="1:4" ht="76.5" x14ac:dyDescent="0.2">
      <c r="A30" s="176" t="s">
        <v>274</v>
      </c>
      <c r="B30" s="177" t="s">
        <v>349</v>
      </c>
      <c r="C30" s="187">
        <v>7575.6</v>
      </c>
      <c r="D30" s="187">
        <v>8250.2000000000007</v>
      </c>
    </row>
    <row r="31" spans="1:4" ht="89.25" x14ac:dyDescent="0.2">
      <c r="A31" s="176" t="s">
        <v>275</v>
      </c>
      <c r="B31" s="177" t="s">
        <v>350</v>
      </c>
      <c r="C31" s="187">
        <v>69.2</v>
      </c>
      <c r="D31" s="187">
        <v>44.6</v>
      </c>
    </row>
    <row r="32" spans="1:4" ht="76.5" x14ac:dyDescent="0.2">
      <c r="A32" s="176" t="s">
        <v>276</v>
      </c>
      <c r="B32" s="177" t="s">
        <v>351</v>
      </c>
      <c r="C32" s="187">
        <v>11104</v>
      </c>
      <c r="D32" s="187">
        <v>9109.1</v>
      </c>
    </row>
    <row r="33" spans="1:5" ht="76.5" x14ac:dyDescent="0.2">
      <c r="A33" s="176" t="s">
        <v>277</v>
      </c>
      <c r="B33" s="177" t="s">
        <v>352</v>
      </c>
      <c r="C33" s="187">
        <v>-1452.8</v>
      </c>
      <c r="D33" s="187">
        <v>-946.5</v>
      </c>
    </row>
    <row r="34" spans="1:5" s="62" customFormat="1" ht="12.75" x14ac:dyDescent="0.2">
      <c r="A34" s="178" t="s">
        <v>263</v>
      </c>
      <c r="B34" s="179" t="s">
        <v>262</v>
      </c>
      <c r="C34" s="188">
        <f>C35+C45+C53+C58</f>
        <v>566726</v>
      </c>
      <c r="D34" s="188">
        <f>D35+D45+D53+D58</f>
        <v>540306.19999999995</v>
      </c>
    </row>
    <row r="35" spans="1:5" s="62" customFormat="1" ht="25.5" x14ac:dyDescent="0.2">
      <c r="A35" s="178" t="s">
        <v>261</v>
      </c>
      <c r="B35" s="179" t="s">
        <v>328</v>
      </c>
      <c r="C35" s="188">
        <f>SUM(C36:C44)</f>
        <v>475472</v>
      </c>
      <c r="D35" s="188">
        <f>SUM(D36:D44)</f>
        <v>448368.29999999993</v>
      </c>
    </row>
    <row r="36" spans="1:5" ht="51" x14ac:dyDescent="0.2">
      <c r="A36" s="176" t="s">
        <v>278</v>
      </c>
      <c r="B36" s="177" t="s">
        <v>179</v>
      </c>
      <c r="C36" s="187">
        <v>298061.3</v>
      </c>
      <c r="D36" s="187">
        <v>277662.90000000002</v>
      </c>
      <c r="E36" s="62"/>
    </row>
    <row r="37" spans="1:5" ht="25.5" x14ac:dyDescent="0.2">
      <c r="A37" s="176" t="s">
        <v>279</v>
      </c>
      <c r="B37" s="177" t="s">
        <v>180</v>
      </c>
      <c r="C37" s="187"/>
      <c r="D37" s="187">
        <v>3189.3</v>
      </c>
      <c r="E37" s="62"/>
    </row>
    <row r="38" spans="1:5" ht="51" x14ac:dyDescent="0.2">
      <c r="A38" s="176" t="s">
        <v>280</v>
      </c>
      <c r="B38" s="177" t="s">
        <v>181</v>
      </c>
      <c r="C38" s="187"/>
      <c r="D38" s="187">
        <v>137.1</v>
      </c>
      <c r="E38" s="62"/>
    </row>
    <row r="39" spans="1:5" ht="25.5" x14ac:dyDescent="0.2">
      <c r="A39" s="176" t="s">
        <v>281</v>
      </c>
      <c r="B39" s="177" t="s">
        <v>182</v>
      </c>
      <c r="C39" s="187"/>
      <c r="D39" s="187">
        <v>-83.4</v>
      </c>
      <c r="E39" s="62"/>
    </row>
    <row r="40" spans="1:5" ht="63.75" x14ac:dyDescent="0.2">
      <c r="A40" s="176" t="s">
        <v>282</v>
      </c>
      <c r="B40" s="177" t="s">
        <v>183</v>
      </c>
      <c r="C40" s="187">
        <v>177410.7</v>
      </c>
      <c r="D40" s="187">
        <v>164691.9</v>
      </c>
      <c r="E40" s="62"/>
    </row>
    <row r="41" spans="1:5" ht="51" x14ac:dyDescent="0.2">
      <c r="A41" s="176" t="s">
        <v>283</v>
      </c>
      <c r="B41" s="177" t="s">
        <v>184</v>
      </c>
      <c r="C41" s="187"/>
      <c r="D41" s="187">
        <v>2701.9</v>
      </c>
      <c r="E41" s="62"/>
    </row>
    <row r="42" spans="1:5" ht="51" x14ac:dyDescent="0.2">
      <c r="A42" s="176" t="s">
        <v>465</v>
      </c>
      <c r="B42" s="177" t="s">
        <v>466</v>
      </c>
      <c r="C42" s="187"/>
      <c r="D42" s="187">
        <v>5</v>
      </c>
      <c r="E42" s="62"/>
    </row>
    <row r="43" spans="1:5" ht="63.75" x14ac:dyDescent="0.2">
      <c r="A43" s="176" t="s">
        <v>353</v>
      </c>
      <c r="B43" s="177" t="s">
        <v>185</v>
      </c>
      <c r="C43" s="187"/>
      <c r="D43" s="187">
        <v>54.6</v>
      </c>
      <c r="E43" s="62"/>
    </row>
    <row r="44" spans="1:5" ht="51" x14ac:dyDescent="0.2">
      <c r="A44" s="176" t="s">
        <v>284</v>
      </c>
      <c r="B44" s="177" t="s">
        <v>186</v>
      </c>
      <c r="C44" s="187"/>
      <c r="D44" s="187">
        <v>9</v>
      </c>
      <c r="E44" s="62"/>
    </row>
    <row r="45" spans="1:5" ht="12.75" x14ac:dyDescent="0.2">
      <c r="A45" s="178" t="s">
        <v>441</v>
      </c>
      <c r="B45" s="179" t="s">
        <v>260</v>
      </c>
      <c r="C45" s="188">
        <f>SUM(C46:C52)</f>
        <v>-3106</v>
      </c>
      <c r="D45" s="188">
        <f>SUM(D46:D52)</f>
        <v>-3156.5</v>
      </c>
      <c r="E45" s="62"/>
    </row>
    <row r="46" spans="1:5" ht="38.25" x14ac:dyDescent="0.2">
      <c r="A46" s="176" t="s">
        <v>285</v>
      </c>
      <c r="B46" s="177" t="s">
        <v>187</v>
      </c>
      <c r="C46" s="187">
        <v>-3106</v>
      </c>
      <c r="D46" s="187">
        <v>-3527.3</v>
      </c>
      <c r="E46" s="62"/>
    </row>
    <row r="47" spans="1:5" ht="25.5" x14ac:dyDescent="0.2">
      <c r="A47" s="176" t="s">
        <v>286</v>
      </c>
      <c r="B47" s="177" t="s">
        <v>188</v>
      </c>
      <c r="C47" s="187"/>
      <c r="D47" s="187">
        <v>309.10000000000002</v>
      </c>
      <c r="E47" s="62"/>
    </row>
    <row r="48" spans="1:5" ht="25.5" x14ac:dyDescent="0.2">
      <c r="A48" s="176" t="s">
        <v>354</v>
      </c>
      <c r="B48" s="177" t="s">
        <v>355</v>
      </c>
      <c r="C48" s="187"/>
      <c r="D48" s="187"/>
      <c r="E48" s="62"/>
    </row>
    <row r="49" spans="1:5" ht="38.25" x14ac:dyDescent="0.2">
      <c r="A49" s="176" t="s">
        <v>287</v>
      </c>
      <c r="B49" s="177" t="s">
        <v>189</v>
      </c>
      <c r="C49" s="187"/>
      <c r="D49" s="187">
        <v>48</v>
      </c>
      <c r="E49" s="62"/>
    </row>
    <row r="50" spans="1:5" ht="51" x14ac:dyDescent="0.2">
      <c r="A50" s="176" t="s">
        <v>288</v>
      </c>
      <c r="B50" s="177" t="s">
        <v>190</v>
      </c>
      <c r="C50" s="187"/>
      <c r="D50" s="187">
        <v>-1.7</v>
      </c>
      <c r="E50" s="62"/>
    </row>
    <row r="51" spans="1:5" ht="38.25" x14ac:dyDescent="0.2">
      <c r="A51" s="176" t="s">
        <v>289</v>
      </c>
      <c r="B51" s="177" t="s">
        <v>191</v>
      </c>
      <c r="C51" s="187"/>
      <c r="D51" s="187">
        <v>14</v>
      </c>
      <c r="E51" s="62"/>
    </row>
    <row r="52" spans="1:5" ht="51" x14ac:dyDescent="0.2">
      <c r="A52" s="176" t="s">
        <v>467</v>
      </c>
      <c r="B52" s="177" t="s">
        <v>468</v>
      </c>
      <c r="C52" s="187"/>
      <c r="D52" s="187">
        <v>1.4</v>
      </c>
      <c r="E52" s="62"/>
    </row>
    <row r="53" spans="1:5" s="62" customFormat="1" ht="12.75" x14ac:dyDescent="0.2">
      <c r="A53" s="178" t="s">
        <v>259</v>
      </c>
      <c r="B53" s="179" t="s">
        <v>258</v>
      </c>
      <c r="C53" s="188">
        <f>SUM(C54:C57)</f>
        <v>9794</v>
      </c>
      <c r="D53" s="188">
        <f>SUM(D54:D57)</f>
        <v>9173.7000000000025</v>
      </c>
    </row>
    <row r="54" spans="1:5" ht="38.25" x14ac:dyDescent="0.2">
      <c r="A54" s="176" t="s">
        <v>356</v>
      </c>
      <c r="B54" s="177" t="s">
        <v>192</v>
      </c>
      <c r="C54" s="187">
        <v>9794</v>
      </c>
      <c r="D54" s="187">
        <v>9142.7000000000007</v>
      </c>
      <c r="E54" s="62"/>
    </row>
    <row r="55" spans="1:5" ht="12.75" x14ac:dyDescent="0.2">
      <c r="A55" s="176" t="s">
        <v>290</v>
      </c>
      <c r="B55" s="177" t="s">
        <v>193</v>
      </c>
      <c r="C55" s="187"/>
      <c r="D55" s="187">
        <v>26.2</v>
      </c>
      <c r="E55" s="62"/>
    </row>
    <row r="56" spans="1:5" ht="38.25" x14ac:dyDescent="0.2">
      <c r="A56" s="176" t="s">
        <v>291</v>
      </c>
      <c r="B56" s="177" t="s">
        <v>194</v>
      </c>
      <c r="C56" s="187"/>
      <c r="D56" s="187">
        <v>4.7</v>
      </c>
      <c r="E56" s="62"/>
    </row>
    <row r="57" spans="1:5" ht="12.75" x14ac:dyDescent="0.2">
      <c r="A57" s="176" t="s">
        <v>469</v>
      </c>
      <c r="B57" s="177" t="s">
        <v>470</v>
      </c>
      <c r="C57" s="187"/>
      <c r="D57" s="187">
        <v>0.1</v>
      </c>
      <c r="E57" s="62"/>
    </row>
    <row r="58" spans="1:5" s="62" customFormat="1" ht="25.5" x14ac:dyDescent="0.2">
      <c r="A58" s="178" t="s">
        <v>257</v>
      </c>
      <c r="B58" s="179" t="s">
        <v>329</v>
      </c>
      <c r="C58" s="188">
        <f>SUM(C59:C61)</f>
        <v>84566</v>
      </c>
      <c r="D58" s="188">
        <f>SUM(D59:D61)</f>
        <v>85920.700000000012</v>
      </c>
    </row>
    <row r="59" spans="1:5" ht="51" x14ac:dyDescent="0.2">
      <c r="A59" s="176" t="s">
        <v>292</v>
      </c>
      <c r="B59" s="177" t="s">
        <v>195</v>
      </c>
      <c r="C59" s="187">
        <v>84566</v>
      </c>
      <c r="D59" s="187">
        <v>85730.1</v>
      </c>
      <c r="E59" s="62"/>
    </row>
    <row r="60" spans="1:5" ht="38.25" x14ac:dyDescent="0.2">
      <c r="A60" s="176" t="s">
        <v>293</v>
      </c>
      <c r="B60" s="177" t="s">
        <v>196</v>
      </c>
      <c r="C60" s="187"/>
      <c r="D60" s="187">
        <v>136.1</v>
      </c>
      <c r="E60" s="62"/>
    </row>
    <row r="61" spans="1:5" ht="38.25" x14ac:dyDescent="0.2">
      <c r="A61" s="176" t="s">
        <v>294</v>
      </c>
      <c r="B61" s="177" t="s">
        <v>197</v>
      </c>
      <c r="C61" s="187"/>
      <c r="D61" s="187">
        <v>54.5</v>
      </c>
      <c r="E61" s="62"/>
    </row>
    <row r="62" spans="1:5" s="62" customFormat="1" ht="12.75" x14ac:dyDescent="0.2">
      <c r="A62" s="178" t="s">
        <v>256</v>
      </c>
      <c r="B62" s="179" t="s">
        <v>255</v>
      </c>
      <c r="C62" s="188">
        <f>C63+C68</f>
        <v>636857.5</v>
      </c>
      <c r="D62" s="188">
        <f>D63+D68</f>
        <v>640783.69999999995</v>
      </c>
    </row>
    <row r="63" spans="1:5" s="62" customFormat="1" ht="12.75" x14ac:dyDescent="0.2">
      <c r="A63" s="178" t="s">
        <v>254</v>
      </c>
      <c r="B63" s="179" t="s">
        <v>330</v>
      </c>
      <c r="C63" s="188">
        <f>SUM(C64:C67)</f>
        <v>384930.5</v>
      </c>
      <c r="D63" s="188">
        <f>SUM(D64:D67)</f>
        <v>376222.9</v>
      </c>
    </row>
    <row r="64" spans="1:5" ht="51" x14ac:dyDescent="0.2">
      <c r="A64" s="176" t="s">
        <v>295</v>
      </c>
      <c r="B64" s="177" t="s">
        <v>198</v>
      </c>
      <c r="C64" s="187">
        <v>384930.5</v>
      </c>
      <c r="D64" s="187">
        <v>373747</v>
      </c>
      <c r="E64" s="62"/>
    </row>
    <row r="65" spans="1:6" ht="41.25" customHeight="1" x14ac:dyDescent="0.2">
      <c r="A65" s="176" t="s">
        <v>296</v>
      </c>
      <c r="B65" s="177" t="s">
        <v>199</v>
      </c>
      <c r="C65" s="187"/>
      <c r="D65" s="187">
        <v>2479.5</v>
      </c>
      <c r="E65" s="62"/>
    </row>
    <row r="66" spans="1:6" ht="41.25" customHeight="1" x14ac:dyDescent="0.2">
      <c r="A66" s="176" t="s">
        <v>471</v>
      </c>
      <c r="B66" s="177" t="s">
        <v>473</v>
      </c>
      <c r="C66" s="187"/>
      <c r="D66" s="187">
        <v>-6</v>
      </c>
      <c r="E66" s="62"/>
    </row>
    <row r="67" spans="1:6" ht="41.25" customHeight="1" x14ac:dyDescent="0.2">
      <c r="A67" s="176" t="s">
        <v>472</v>
      </c>
      <c r="B67" s="177" t="s">
        <v>474</v>
      </c>
      <c r="C67" s="187"/>
      <c r="D67" s="187">
        <v>2.4</v>
      </c>
      <c r="E67" s="62"/>
    </row>
    <row r="68" spans="1:6" s="62" customFormat="1" ht="13.5" customHeight="1" x14ac:dyDescent="0.2">
      <c r="A68" s="178" t="s">
        <v>253</v>
      </c>
      <c r="B68" s="179" t="s">
        <v>252</v>
      </c>
      <c r="C68" s="188">
        <f>C69+C74</f>
        <v>251927</v>
      </c>
      <c r="D68" s="188">
        <f>D69+D74</f>
        <v>264560.8</v>
      </c>
      <c r="F68" s="65"/>
    </row>
    <row r="69" spans="1:6" ht="12.75" x14ac:dyDescent="0.2">
      <c r="A69" s="176" t="s">
        <v>251</v>
      </c>
      <c r="B69" s="177" t="s">
        <v>250</v>
      </c>
      <c r="C69" s="188">
        <f>SUM(C70:C73)</f>
        <v>189000</v>
      </c>
      <c r="D69" s="187">
        <f>SUM(D70:D73)</f>
        <v>195172</v>
      </c>
      <c r="E69" s="62"/>
      <c r="F69" s="180"/>
    </row>
    <row r="70" spans="1:6" ht="51" x14ac:dyDescent="0.2">
      <c r="A70" s="176" t="s">
        <v>297</v>
      </c>
      <c r="B70" s="177" t="s">
        <v>200</v>
      </c>
      <c r="C70" s="187">
        <v>189000</v>
      </c>
      <c r="D70" s="187">
        <v>190607.9</v>
      </c>
      <c r="E70" s="62"/>
      <c r="F70" s="180"/>
    </row>
    <row r="71" spans="1:6" ht="38.25" x14ac:dyDescent="0.2">
      <c r="A71" s="176" t="s">
        <v>357</v>
      </c>
      <c r="B71" s="177" t="s">
        <v>201</v>
      </c>
      <c r="C71" s="187"/>
      <c r="D71" s="187">
        <v>2647.1</v>
      </c>
      <c r="E71" s="62"/>
      <c r="F71" s="180"/>
    </row>
    <row r="72" spans="1:6" ht="51" x14ac:dyDescent="0.2">
      <c r="A72" s="176" t="s">
        <v>298</v>
      </c>
      <c r="B72" s="177" t="s">
        <v>202</v>
      </c>
      <c r="C72" s="187"/>
      <c r="D72" s="187">
        <v>28.8</v>
      </c>
      <c r="E72" s="62"/>
      <c r="F72" s="180"/>
    </row>
    <row r="73" spans="1:6" ht="25.5" x14ac:dyDescent="0.2">
      <c r="A73" s="176" t="s">
        <v>299</v>
      </c>
      <c r="B73" s="177" t="s">
        <v>203</v>
      </c>
      <c r="C73" s="187"/>
      <c r="D73" s="187">
        <v>1888.2</v>
      </c>
      <c r="E73" s="62"/>
      <c r="F73" s="180"/>
    </row>
    <row r="74" spans="1:6" ht="12.75" x14ac:dyDescent="0.2">
      <c r="A74" s="178" t="s">
        <v>249</v>
      </c>
      <c r="B74" s="179" t="s">
        <v>248</v>
      </c>
      <c r="C74" s="188">
        <f>C75+C76+C77</f>
        <v>62927</v>
      </c>
      <c r="D74" s="188">
        <f>D75+D76+D77</f>
        <v>69388.799999999988</v>
      </c>
      <c r="E74" s="62"/>
    </row>
    <row r="75" spans="1:6" ht="51" x14ac:dyDescent="0.2">
      <c r="A75" s="176" t="s">
        <v>300</v>
      </c>
      <c r="B75" s="177" t="s">
        <v>204</v>
      </c>
      <c r="C75" s="187">
        <v>62927</v>
      </c>
      <c r="D75" s="187">
        <v>68310.2</v>
      </c>
      <c r="E75" s="62"/>
    </row>
    <row r="76" spans="1:6" ht="38.25" x14ac:dyDescent="0.2">
      <c r="A76" s="176" t="s">
        <v>301</v>
      </c>
      <c r="B76" s="177" t="s">
        <v>205</v>
      </c>
      <c r="C76" s="187"/>
      <c r="D76" s="187">
        <v>1079.9000000000001</v>
      </c>
      <c r="E76" s="62"/>
    </row>
    <row r="77" spans="1:6" ht="51" x14ac:dyDescent="0.2">
      <c r="A77" s="176" t="s">
        <v>302</v>
      </c>
      <c r="B77" s="177" t="s">
        <v>206</v>
      </c>
      <c r="C77" s="187"/>
      <c r="D77" s="187">
        <v>-1.3</v>
      </c>
      <c r="E77" s="62"/>
    </row>
    <row r="78" spans="1:6" s="62" customFormat="1" ht="12.75" x14ac:dyDescent="0.2">
      <c r="A78" s="178" t="s">
        <v>247</v>
      </c>
      <c r="B78" s="179" t="s">
        <v>246</v>
      </c>
      <c r="C78" s="188">
        <f>SUM(C79:C83)</f>
        <v>60425.3</v>
      </c>
      <c r="D78" s="188">
        <f>SUM(D79:D83)</f>
        <v>60516.3</v>
      </c>
    </row>
    <row r="79" spans="1:6" ht="51" x14ac:dyDescent="0.2">
      <c r="A79" s="176" t="s">
        <v>442</v>
      </c>
      <c r="B79" s="177" t="s">
        <v>445</v>
      </c>
      <c r="C79" s="187">
        <v>60244</v>
      </c>
      <c r="D79" s="187">
        <v>59284.7</v>
      </c>
      <c r="E79" s="62"/>
    </row>
    <row r="80" spans="1:6" ht="51" x14ac:dyDescent="0.2">
      <c r="A80" s="176" t="s">
        <v>443</v>
      </c>
      <c r="B80" s="177" t="s">
        <v>446</v>
      </c>
      <c r="C80" s="187"/>
      <c r="D80" s="187">
        <v>1152.8</v>
      </c>
      <c r="E80" s="62"/>
    </row>
    <row r="81" spans="1:5" ht="38.25" x14ac:dyDescent="0.2">
      <c r="A81" s="176" t="s">
        <v>444</v>
      </c>
      <c r="B81" s="177" t="s">
        <v>447</v>
      </c>
      <c r="C81" s="187"/>
      <c r="D81" s="187">
        <v>-105.6</v>
      </c>
      <c r="E81" s="62"/>
    </row>
    <row r="82" spans="1:5" ht="38.25" x14ac:dyDescent="0.2">
      <c r="A82" s="176" t="s">
        <v>303</v>
      </c>
      <c r="B82" s="177" t="s">
        <v>358</v>
      </c>
      <c r="C82" s="187">
        <v>10</v>
      </c>
      <c r="D82" s="187">
        <v>10</v>
      </c>
      <c r="E82" s="62"/>
    </row>
    <row r="83" spans="1:5" ht="76.5" x14ac:dyDescent="0.2">
      <c r="A83" s="176" t="s">
        <v>304</v>
      </c>
      <c r="B83" s="177" t="s">
        <v>359</v>
      </c>
      <c r="C83" s="187">
        <v>171.3</v>
      </c>
      <c r="D83" s="187">
        <v>174.4</v>
      </c>
      <c r="E83" s="62"/>
    </row>
    <row r="84" spans="1:5" ht="51" x14ac:dyDescent="0.2">
      <c r="A84" s="178" t="s">
        <v>475</v>
      </c>
      <c r="B84" s="179" t="s">
        <v>476</v>
      </c>
      <c r="C84" s="188">
        <v>0</v>
      </c>
      <c r="D84" s="188">
        <v>-0.1</v>
      </c>
      <c r="E84" s="62"/>
    </row>
    <row r="85" spans="1:5" ht="25.5" x14ac:dyDescent="0.2">
      <c r="A85" s="178" t="s">
        <v>245</v>
      </c>
      <c r="B85" s="179" t="s">
        <v>244</v>
      </c>
      <c r="C85" s="188">
        <f>SUM(C86:C93)</f>
        <v>360993.6</v>
      </c>
      <c r="D85" s="188">
        <f>SUM(D86:D93)</f>
        <v>385167.6</v>
      </c>
      <c r="E85" s="62"/>
    </row>
    <row r="86" spans="1:5" ht="51" x14ac:dyDescent="0.2">
      <c r="A86" s="176" t="s">
        <v>305</v>
      </c>
      <c r="B86" s="177" t="s">
        <v>139</v>
      </c>
      <c r="C86" s="189">
        <v>135278</v>
      </c>
      <c r="D86" s="187">
        <v>156005.70000000001</v>
      </c>
      <c r="E86" s="62"/>
    </row>
    <row r="87" spans="1:5" ht="51" x14ac:dyDescent="0.2">
      <c r="A87" s="176" t="s">
        <v>306</v>
      </c>
      <c r="B87" s="177" t="s">
        <v>207</v>
      </c>
      <c r="C87" s="189">
        <v>26418</v>
      </c>
      <c r="D87" s="187">
        <v>27877.3</v>
      </c>
      <c r="E87" s="62"/>
    </row>
    <row r="88" spans="1:5" ht="51" x14ac:dyDescent="0.2">
      <c r="A88" s="176" t="s">
        <v>307</v>
      </c>
      <c r="B88" s="177" t="s">
        <v>140</v>
      </c>
      <c r="C88" s="189">
        <v>1139.3</v>
      </c>
      <c r="D88" s="187">
        <v>1086.4000000000001</v>
      </c>
      <c r="E88" s="62"/>
    </row>
    <row r="89" spans="1:5" ht="25.5" x14ac:dyDescent="0.2">
      <c r="A89" s="176" t="s">
        <v>360</v>
      </c>
      <c r="B89" s="177" t="s">
        <v>208</v>
      </c>
      <c r="C89" s="189">
        <v>165188</v>
      </c>
      <c r="D89" s="187">
        <v>164539.9</v>
      </c>
      <c r="E89" s="62"/>
    </row>
    <row r="90" spans="1:5" ht="76.5" x14ac:dyDescent="0.2">
      <c r="A90" s="176" t="s">
        <v>361</v>
      </c>
      <c r="B90" s="177" t="s">
        <v>141</v>
      </c>
      <c r="C90" s="189">
        <v>19</v>
      </c>
      <c r="D90" s="187">
        <v>19</v>
      </c>
      <c r="E90" s="62"/>
    </row>
    <row r="91" spans="1:5" ht="63.75" x14ac:dyDescent="0.2">
      <c r="A91" s="176" t="s">
        <v>308</v>
      </c>
      <c r="B91" s="177" t="s">
        <v>142</v>
      </c>
      <c r="C91" s="189">
        <v>448.1</v>
      </c>
      <c r="D91" s="187">
        <v>516</v>
      </c>
      <c r="E91" s="62"/>
    </row>
    <row r="92" spans="1:5" ht="25.5" x14ac:dyDescent="0.2">
      <c r="A92" s="176" t="s">
        <v>309</v>
      </c>
      <c r="B92" s="177" t="s">
        <v>209</v>
      </c>
      <c r="C92" s="189">
        <v>1076.7</v>
      </c>
      <c r="D92" s="187">
        <v>1335.7</v>
      </c>
      <c r="E92" s="62"/>
    </row>
    <row r="93" spans="1:5" ht="51" x14ac:dyDescent="0.2">
      <c r="A93" s="176" t="s">
        <v>310</v>
      </c>
      <c r="B93" s="177" t="s">
        <v>143</v>
      </c>
      <c r="C93" s="189">
        <v>31426.5</v>
      </c>
      <c r="D93" s="187">
        <v>33787.599999999999</v>
      </c>
      <c r="E93" s="62"/>
    </row>
    <row r="94" spans="1:5" ht="12.75" x14ac:dyDescent="0.2">
      <c r="A94" s="178" t="s">
        <v>243</v>
      </c>
      <c r="B94" s="179" t="s">
        <v>242</v>
      </c>
      <c r="C94" s="188">
        <f>SUM(C95:C98)</f>
        <v>15968.599999999999</v>
      </c>
      <c r="D94" s="188">
        <f>SUM(D95:D98)</f>
        <v>16104.8</v>
      </c>
      <c r="E94" s="62"/>
    </row>
    <row r="95" spans="1:5" ht="51" x14ac:dyDescent="0.2">
      <c r="A95" s="176" t="s">
        <v>311</v>
      </c>
      <c r="B95" s="177" t="s">
        <v>210</v>
      </c>
      <c r="C95" s="190">
        <v>3049.7</v>
      </c>
      <c r="D95" s="187">
        <v>3056.4</v>
      </c>
      <c r="E95" s="62"/>
    </row>
    <row r="96" spans="1:5" ht="38.25" x14ac:dyDescent="0.2">
      <c r="A96" s="176" t="s">
        <v>312</v>
      </c>
      <c r="B96" s="177" t="s">
        <v>211</v>
      </c>
      <c r="C96" s="187">
        <v>280.60000000000002</v>
      </c>
      <c r="D96" s="187">
        <v>282.10000000000002</v>
      </c>
      <c r="E96" s="62"/>
    </row>
    <row r="97" spans="1:5" ht="38.25" x14ac:dyDescent="0.2">
      <c r="A97" s="176" t="s">
        <v>313</v>
      </c>
      <c r="B97" s="177" t="s">
        <v>212</v>
      </c>
      <c r="C97" s="187">
        <v>8242.5</v>
      </c>
      <c r="D97" s="187">
        <v>8370.5</v>
      </c>
      <c r="E97" s="62"/>
    </row>
    <row r="98" spans="1:5" ht="38.25" x14ac:dyDescent="0.2">
      <c r="A98" s="176" t="s">
        <v>362</v>
      </c>
      <c r="B98" s="177" t="s">
        <v>363</v>
      </c>
      <c r="C98" s="176">
        <v>4395.8</v>
      </c>
      <c r="D98" s="187">
        <v>4395.8</v>
      </c>
      <c r="E98" s="62"/>
    </row>
    <row r="99" spans="1:5" ht="12.75" x14ac:dyDescent="0.2">
      <c r="A99" s="178" t="s">
        <v>241</v>
      </c>
      <c r="B99" s="179" t="s">
        <v>240</v>
      </c>
      <c r="C99" s="188">
        <f>SUM(C100:C101)</f>
        <v>43162.400000000001</v>
      </c>
      <c r="D99" s="188">
        <f>SUM(D100:D101)</f>
        <v>84866</v>
      </c>
      <c r="E99" s="62"/>
    </row>
    <row r="100" spans="1:5" ht="25.5" x14ac:dyDescent="0.2">
      <c r="A100" s="176" t="s">
        <v>314</v>
      </c>
      <c r="B100" s="177" t="s">
        <v>144</v>
      </c>
      <c r="C100" s="187">
        <v>6561.4</v>
      </c>
      <c r="D100" s="187">
        <v>4063.3</v>
      </c>
      <c r="E100" s="62"/>
    </row>
    <row r="101" spans="1:5" ht="12.75" x14ac:dyDescent="0.2">
      <c r="A101" s="176" t="s">
        <v>315</v>
      </c>
      <c r="B101" s="177" t="s">
        <v>145</v>
      </c>
      <c r="C101" s="187">
        <v>36601</v>
      </c>
      <c r="D101" s="187">
        <v>80802.7</v>
      </c>
      <c r="E101" s="62"/>
    </row>
    <row r="102" spans="1:5" ht="12.75" x14ac:dyDescent="0.2">
      <c r="A102" s="178" t="s">
        <v>239</v>
      </c>
      <c r="B102" s="179" t="s">
        <v>238</v>
      </c>
      <c r="C102" s="188">
        <f>SUM(C103:C111)</f>
        <v>342329.7</v>
      </c>
      <c r="D102" s="188">
        <f>SUM(D103:D111)</f>
        <v>391300.00000000006</v>
      </c>
      <c r="E102" s="62"/>
    </row>
    <row r="103" spans="1:5" ht="25.5" x14ac:dyDescent="0.2">
      <c r="A103" s="176" t="s">
        <v>316</v>
      </c>
      <c r="B103" s="177" t="s">
        <v>146</v>
      </c>
      <c r="C103" s="176">
        <v>6693</v>
      </c>
      <c r="D103" s="176">
        <v>6919</v>
      </c>
      <c r="E103" s="62"/>
    </row>
    <row r="104" spans="1:5" ht="63.75" x14ac:dyDescent="0.2">
      <c r="A104" s="176" t="s">
        <v>477</v>
      </c>
      <c r="B104" s="177" t="s">
        <v>478</v>
      </c>
      <c r="C104" s="187">
        <v>44</v>
      </c>
      <c r="D104" s="187">
        <v>44</v>
      </c>
      <c r="E104" s="62"/>
    </row>
    <row r="105" spans="1:5" ht="63.75" x14ac:dyDescent="0.2">
      <c r="A105" s="176" t="s">
        <v>454</v>
      </c>
      <c r="B105" s="177" t="s">
        <v>455</v>
      </c>
      <c r="C105" s="189">
        <v>20.7</v>
      </c>
      <c r="D105" s="187">
        <v>47.2</v>
      </c>
      <c r="E105" s="62"/>
    </row>
    <row r="106" spans="1:5" ht="63.75" x14ac:dyDescent="0.2">
      <c r="A106" s="176" t="s">
        <v>317</v>
      </c>
      <c r="B106" s="177" t="s">
        <v>147</v>
      </c>
      <c r="C106" s="189">
        <v>297241</v>
      </c>
      <c r="D106" s="187">
        <v>320826.40000000002</v>
      </c>
      <c r="E106" s="62"/>
    </row>
    <row r="107" spans="1:5" ht="63.75" x14ac:dyDescent="0.2">
      <c r="A107" s="176" t="s">
        <v>479</v>
      </c>
      <c r="B107" s="177" t="s">
        <v>480</v>
      </c>
      <c r="C107" s="189">
        <v>350</v>
      </c>
      <c r="D107" s="187">
        <v>350</v>
      </c>
      <c r="E107" s="62"/>
    </row>
    <row r="108" spans="1:5" ht="38.25" x14ac:dyDescent="0.2">
      <c r="A108" s="176" t="s">
        <v>318</v>
      </c>
      <c r="B108" s="177" t="s">
        <v>148</v>
      </c>
      <c r="C108" s="189">
        <v>29034</v>
      </c>
      <c r="D108" s="187">
        <v>33780.5</v>
      </c>
      <c r="E108" s="62"/>
    </row>
    <row r="109" spans="1:5" ht="38.25" x14ac:dyDescent="0.2">
      <c r="A109" s="176" t="s">
        <v>319</v>
      </c>
      <c r="B109" s="177" t="s">
        <v>149</v>
      </c>
      <c r="C109" s="189">
        <v>6920</v>
      </c>
      <c r="D109" s="187">
        <v>27690.9</v>
      </c>
      <c r="E109" s="62"/>
    </row>
    <row r="110" spans="1:5" ht="63.75" x14ac:dyDescent="0.2">
      <c r="A110" s="66" t="s">
        <v>320</v>
      </c>
      <c r="B110" s="177" t="s">
        <v>150</v>
      </c>
      <c r="C110" s="189">
        <v>2000</v>
      </c>
      <c r="D110" s="187">
        <v>1614.9</v>
      </c>
      <c r="E110" s="62"/>
    </row>
    <row r="111" spans="1:5" ht="38.25" x14ac:dyDescent="0.2">
      <c r="A111" s="176" t="s">
        <v>364</v>
      </c>
      <c r="B111" s="177" t="s">
        <v>331</v>
      </c>
      <c r="C111" s="189">
        <v>27</v>
      </c>
      <c r="D111" s="187">
        <v>27.1</v>
      </c>
      <c r="E111" s="62"/>
    </row>
    <row r="112" spans="1:5" ht="12.75" x14ac:dyDescent="0.2">
      <c r="A112" s="178" t="s">
        <v>237</v>
      </c>
      <c r="B112" s="179" t="s">
        <v>236</v>
      </c>
      <c r="C112" s="188">
        <f>SUM(C113:C138)</f>
        <v>45433.3</v>
      </c>
      <c r="D112" s="188">
        <f>SUM(D113:D138)</f>
        <v>47221.299999999996</v>
      </c>
      <c r="E112" s="62"/>
    </row>
    <row r="113" spans="1:5" ht="89.25" x14ac:dyDescent="0.2">
      <c r="A113" s="176" t="s">
        <v>422</v>
      </c>
      <c r="B113" s="177" t="s">
        <v>365</v>
      </c>
      <c r="C113" s="187">
        <v>129.69999999999999</v>
      </c>
      <c r="D113" s="187">
        <v>99.6</v>
      </c>
      <c r="E113" s="62"/>
    </row>
    <row r="114" spans="1:5" ht="140.25" x14ac:dyDescent="0.2">
      <c r="A114" s="176" t="s">
        <v>423</v>
      </c>
      <c r="B114" s="177" t="s">
        <v>366</v>
      </c>
      <c r="C114" s="187">
        <v>1370.3</v>
      </c>
      <c r="D114" s="187">
        <v>1266.5</v>
      </c>
      <c r="E114" s="62"/>
    </row>
    <row r="115" spans="1:5" ht="63.75" x14ac:dyDescent="0.2">
      <c r="A115" s="176" t="s">
        <v>427</v>
      </c>
      <c r="B115" s="177" t="s">
        <v>367</v>
      </c>
      <c r="C115" s="187">
        <v>1128.4000000000001</v>
      </c>
      <c r="D115" s="187">
        <v>1011.9</v>
      </c>
      <c r="E115" s="62"/>
    </row>
    <row r="116" spans="1:5" ht="51" x14ac:dyDescent="0.2">
      <c r="A116" s="176" t="s">
        <v>368</v>
      </c>
      <c r="B116" s="177" t="s">
        <v>369</v>
      </c>
      <c r="C116" s="187">
        <v>39</v>
      </c>
      <c r="D116" s="187">
        <v>39</v>
      </c>
      <c r="E116" s="62"/>
    </row>
    <row r="117" spans="1:5" ht="89.25" x14ac:dyDescent="0.2">
      <c r="A117" s="176" t="s">
        <v>424</v>
      </c>
      <c r="B117" s="177" t="s">
        <v>370</v>
      </c>
      <c r="C117" s="187">
        <v>2005.3</v>
      </c>
      <c r="D117" s="187">
        <v>1545.2</v>
      </c>
      <c r="E117" s="62"/>
    </row>
    <row r="118" spans="1:5" ht="63.75" x14ac:dyDescent="0.2">
      <c r="A118" s="176" t="s">
        <v>371</v>
      </c>
      <c r="B118" s="177" t="s">
        <v>372</v>
      </c>
      <c r="C118" s="187">
        <v>73.5</v>
      </c>
      <c r="D118" s="187">
        <v>73.400000000000006</v>
      </c>
      <c r="E118" s="62"/>
    </row>
    <row r="119" spans="1:5" ht="127.5" x14ac:dyDescent="0.2">
      <c r="A119" s="176" t="s">
        <v>425</v>
      </c>
      <c r="B119" s="177" t="s">
        <v>456</v>
      </c>
      <c r="C119" s="187">
        <v>148.4</v>
      </c>
      <c r="D119" s="187">
        <v>178.9</v>
      </c>
      <c r="E119" s="62"/>
    </row>
    <row r="120" spans="1:5" ht="63.75" x14ac:dyDescent="0.2">
      <c r="A120" s="176" t="s">
        <v>481</v>
      </c>
      <c r="B120" s="177" t="s">
        <v>482</v>
      </c>
      <c r="C120" s="187">
        <v>2.1</v>
      </c>
      <c r="D120" s="187">
        <v>6.3</v>
      </c>
      <c r="E120" s="62"/>
    </row>
    <row r="121" spans="1:5" ht="51" x14ac:dyDescent="0.2">
      <c r="A121" s="176" t="s">
        <v>426</v>
      </c>
      <c r="B121" s="177" t="s">
        <v>373</v>
      </c>
      <c r="C121" s="187">
        <v>113.5</v>
      </c>
      <c r="D121" s="187">
        <v>68.7</v>
      </c>
      <c r="E121" s="62"/>
    </row>
    <row r="122" spans="1:5" ht="89.25" x14ac:dyDescent="0.2">
      <c r="A122" s="176" t="s">
        <v>428</v>
      </c>
      <c r="B122" s="177" t="s">
        <v>374</v>
      </c>
      <c r="C122" s="187">
        <v>580.70000000000005</v>
      </c>
      <c r="D122" s="187">
        <v>571.1</v>
      </c>
      <c r="E122" s="62"/>
    </row>
    <row r="123" spans="1:5" ht="102" x14ac:dyDescent="0.2">
      <c r="A123" s="176" t="s">
        <v>429</v>
      </c>
      <c r="B123" s="177" t="s">
        <v>375</v>
      </c>
      <c r="C123" s="187">
        <v>314.60000000000002</v>
      </c>
      <c r="D123" s="187">
        <v>329.79999999999995</v>
      </c>
      <c r="E123" s="62"/>
    </row>
    <row r="124" spans="1:5" ht="63.75" x14ac:dyDescent="0.2">
      <c r="A124" s="176" t="s">
        <v>376</v>
      </c>
      <c r="B124" s="177" t="s">
        <v>377</v>
      </c>
      <c r="C124" s="187">
        <v>70.2</v>
      </c>
      <c r="D124" s="187">
        <v>58.8</v>
      </c>
      <c r="E124" s="62"/>
    </row>
    <row r="125" spans="1:5" ht="102" x14ac:dyDescent="0.2">
      <c r="A125" s="176" t="s">
        <v>378</v>
      </c>
      <c r="B125" s="177" t="s">
        <v>379</v>
      </c>
      <c r="C125" s="187">
        <v>49.2</v>
      </c>
      <c r="D125" s="187">
        <v>45.7</v>
      </c>
      <c r="E125" s="62"/>
    </row>
    <row r="126" spans="1:5" ht="127.5" x14ac:dyDescent="0.2">
      <c r="A126" s="176" t="s">
        <v>380</v>
      </c>
      <c r="B126" s="177" t="s">
        <v>381</v>
      </c>
      <c r="C126" s="187">
        <v>3165.7</v>
      </c>
      <c r="D126" s="187">
        <v>2664</v>
      </c>
      <c r="E126" s="62"/>
    </row>
    <row r="127" spans="1:5" ht="76.5" x14ac:dyDescent="0.2">
      <c r="A127" s="176" t="s">
        <v>382</v>
      </c>
      <c r="B127" s="177" t="s">
        <v>383</v>
      </c>
      <c r="C127" s="187">
        <v>12486.2</v>
      </c>
      <c r="D127" s="187">
        <v>8696.2999999999993</v>
      </c>
      <c r="E127" s="62"/>
    </row>
    <row r="128" spans="1:5" ht="114.75" x14ac:dyDescent="0.2">
      <c r="A128" s="176" t="s">
        <v>448</v>
      </c>
      <c r="B128" s="177" t="s">
        <v>450</v>
      </c>
      <c r="C128" s="187">
        <v>2479.9</v>
      </c>
      <c r="D128" s="187">
        <v>2029.1</v>
      </c>
      <c r="E128" s="62"/>
    </row>
    <row r="129" spans="1:5" ht="102" x14ac:dyDescent="0.2">
      <c r="A129" s="176" t="s">
        <v>449</v>
      </c>
      <c r="B129" s="177" t="s">
        <v>451</v>
      </c>
      <c r="C129" s="187">
        <v>36.299999999999997</v>
      </c>
      <c r="D129" s="187">
        <v>36.299999999999997</v>
      </c>
      <c r="E129" s="62"/>
    </row>
    <row r="130" spans="1:5" ht="38.25" x14ac:dyDescent="0.2">
      <c r="A130" s="176" t="s">
        <v>384</v>
      </c>
      <c r="B130" s="177" t="s">
        <v>385</v>
      </c>
      <c r="C130" s="187">
        <v>1900</v>
      </c>
      <c r="D130" s="187">
        <v>1977.3</v>
      </c>
      <c r="E130" s="62"/>
    </row>
    <row r="131" spans="1:5" ht="51" x14ac:dyDescent="0.2">
      <c r="A131" s="176" t="s">
        <v>386</v>
      </c>
      <c r="B131" s="177" t="s">
        <v>387</v>
      </c>
      <c r="C131" s="187">
        <v>7904</v>
      </c>
      <c r="D131" s="187">
        <v>7610.4</v>
      </c>
      <c r="E131" s="62"/>
    </row>
    <row r="132" spans="1:5" ht="38.25" x14ac:dyDescent="0.2">
      <c r="A132" s="176" t="s">
        <v>388</v>
      </c>
      <c r="B132" s="177" t="s">
        <v>389</v>
      </c>
      <c r="C132" s="187">
        <v>207.2</v>
      </c>
      <c r="D132" s="187">
        <v>225</v>
      </c>
      <c r="E132" s="62"/>
    </row>
    <row r="133" spans="1:5" ht="51" x14ac:dyDescent="0.2">
      <c r="A133" s="176" t="s">
        <v>390</v>
      </c>
      <c r="B133" s="177" t="s">
        <v>391</v>
      </c>
      <c r="C133" s="187">
        <v>6871</v>
      </c>
      <c r="D133" s="187">
        <v>8091.9</v>
      </c>
      <c r="E133" s="62"/>
    </row>
    <row r="134" spans="1:5" ht="102" x14ac:dyDescent="0.2">
      <c r="A134" s="176" t="s">
        <v>483</v>
      </c>
      <c r="B134" s="177" t="s">
        <v>484</v>
      </c>
      <c r="C134" s="187">
        <v>370.3</v>
      </c>
      <c r="D134" s="187">
        <v>370.3</v>
      </c>
      <c r="E134" s="62"/>
    </row>
    <row r="135" spans="1:5" ht="38.25" x14ac:dyDescent="0.2">
      <c r="A135" s="176" t="s">
        <v>485</v>
      </c>
      <c r="B135" s="177" t="s">
        <v>486</v>
      </c>
      <c r="C135" s="187">
        <v>59</v>
      </c>
      <c r="D135" s="187">
        <v>76.5</v>
      </c>
      <c r="E135" s="62"/>
    </row>
    <row r="136" spans="1:5" ht="102" x14ac:dyDescent="0.2">
      <c r="A136" s="176" t="s">
        <v>392</v>
      </c>
      <c r="B136" s="177" t="s">
        <v>393</v>
      </c>
      <c r="C136" s="187">
        <v>1717.4</v>
      </c>
      <c r="D136" s="187">
        <v>1881.6</v>
      </c>
      <c r="E136" s="62"/>
    </row>
    <row r="137" spans="1:5" ht="51" x14ac:dyDescent="0.2">
      <c r="A137" s="176" t="s">
        <v>394</v>
      </c>
      <c r="B137" s="177" t="s">
        <v>395</v>
      </c>
      <c r="C137" s="187">
        <v>219</v>
      </c>
      <c r="D137" s="187">
        <v>204.1</v>
      </c>
      <c r="E137" s="62"/>
    </row>
    <row r="138" spans="1:5" ht="76.5" x14ac:dyDescent="0.2">
      <c r="A138" s="176" t="s">
        <v>396</v>
      </c>
      <c r="B138" s="177" t="s">
        <v>397</v>
      </c>
      <c r="C138" s="187">
        <v>1992.3999999999999</v>
      </c>
      <c r="D138" s="187">
        <v>8063.6</v>
      </c>
      <c r="E138" s="62"/>
    </row>
    <row r="139" spans="1:5" ht="12.75" x14ac:dyDescent="0.2">
      <c r="A139" s="178" t="s">
        <v>235</v>
      </c>
      <c r="B139" s="179" t="s">
        <v>234</v>
      </c>
      <c r="C139" s="188">
        <f>SUM(C140:C143)</f>
        <v>56404.6</v>
      </c>
      <c r="D139" s="188">
        <f>SUM(D140:D143)</f>
        <v>58211.1</v>
      </c>
      <c r="E139" s="62"/>
    </row>
    <row r="140" spans="1:5" ht="12.75" x14ac:dyDescent="0.2">
      <c r="A140" s="176" t="s">
        <v>489</v>
      </c>
      <c r="B140" s="177" t="s">
        <v>490</v>
      </c>
      <c r="C140" s="187">
        <v>0</v>
      </c>
      <c r="D140" s="187">
        <v>-18.2</v>
      </c>
      <c r="E140" s="62"/>
    </row>
    <row r="141" spans="1:5" ht="12.75" x14ac:dyDescent="0.2">
      <c r="A141" s="176" t="s">
        <v>398</v>
      </c>
      <c r="B141" s="177" t="s">
        <v>332</v>
      </c>
      <c r="C141" s="187">
        <v>56365.2</v>
      </c>
      <c r="D141" s="187">
        <v>58190.2</v>
      </c>
      <c r="E141" s="62"/>
    </row>
    <row r="142" spans="1:5" ht="38.25" x14ac:dyDescent="0.2">
      <c r="A142" s="176" t="s">
        <v>487</v>
      </c>
      <c r="B142" s="177" t="s">
        <v>488</v>
      </c>
      <c r="C142" s="187">
        <v>20</v>
      </c>
      <c r="D142" s="187">
        <v>19.7</v>
      </c>
      <c r="E142" s="62"/>
    </row>
    <row r="143" spans="1:5" ht="51" x14ac:dyDescent="0.2">
      <c r="A143" s="176" t="s">
        <v>491</v>
      </c>
      <c r="B143" s="177" t="s">
        <v>492</v>
      </c>
      <c r="C143" s="187">
        <v>19.399999999999999</v>
      </c>
      <c r="D143" s="187">
        <v>19.399999999999999</v>
      </c>
      <c r="E143" s="62"/>
    </row>
    <row r="144" spans="1:5" ht="12.75" x14ac:dyDescent="0.2">
      <c r="A144" s="178" t="s">
        <v>399</v>
      </c>
      <c r="B144" s="179" t="s">
        <v>333</v>
      </c>
      <c r="C144" s="188">
        <f>C145+C173+C175+C177</f>
        <v>11705974.5</v>
      </c>
      <c r="D144" s="188">
        <f>D145+D173+D175+D177</f>
        <v>10808961.4</v>
      </c>
      <c r="E144" s="62"/>
    </row>
    <row r="145" spans="1:6" ht="25.5" x14ac:dyDescent="0.2">
      <c r="A145" s="178" t="s">
        <v>233</v>
      </c>
      <c r="B145" s="179" t="s">
        <v>232</v>
      </c>
      <c r="C145" s="188">
        <f>C146+C149+C160+C168</f>
        <v>11690974.5</v>
      </c>
      <c r="D145" s="188">
        <f>D146+D149+D160+D168</f>
        <v>10852322.799999999</v>
      </c>
      <c r="E145" s="62"/>
    </row>
    <row r="146" spans="1:6" ht="12.75" x14ac:dyDescent="0.2">
      <c r="A146" s="178" t="s">
        <v>231</v>
      </c>
      <c r="B146" s="179" t="s">
        <v>230</v>
      </c>
      <c r="C146" s="188">
        <f>C147+C148</f>
        <v>66192.899999999994</v>
      </c>
      <c r="D146" s="188">
        <f>SUM(D147:D148)</f>
        <v>66192.899999999994</v>
      </c>
      <c r="E146" s="62"/>
    </row>
    <row r="147" spans="1:6" ht="25.5" x14ac:dyDescent="0.2">
      <c r="A147" s="176" t="s">
        <v>400</v>
      </c>
      <c r="B147" s="177" t="s">
        <v>151</v>
      </c>
      <c r="C147" s="187">
        <v>63192.9</v>
      </c>
      <c r="D147" s="187">
        <v>63192.9</v>
      </c>
      <c r="E147" s="62"/>
    </row>
    <row r="148" spans="1:6" ht="12.75" x14ac:dyDescent="0.2">
      <c r="A148" s="176" t="s">
        <v>321</v>
      </c>
      <c r="B148" s="177" t="s">
        <v>160</v>
      </c>
      <c r="C148" s="187">
        <v>3000</v>
      </c>
      <c r="D148" s="187">
        <v>3000</v>
      </c>
      <c r="E148" s="62"/>
    </row>
    <row r="149" spans="1:6" s="62" customFormat="1" ht="12.75" x14ac:dyDescent="0.2">
      <c r="A149" s="178" t="s">
        <v>229</v>
      </c>
      <c r="B149" s="179" t="s">
        <v>228</v>
      </c>
      <c r="C149" s="188">
        <f>SUM(C150:C159)</f>
        <v>7750482.1999999993</v>
      </c>
      <c r="D149" s="188">
        <f>SUM(D150:D159)</f>
        <v>7057655.6999999993</v>
      </c>
    </row>
    <row r="150" spans="1:6" ht="25.5" x14ac:dyDescent="0.2">
      <c r="A150" s="176" t="s">
        <v>322</v>
      </c>
      <c r="B150" s="177" t="s">
        <v>161</v>
      </c>
      <c r="C150" s="187">
        <v>1222315.7</v>
      </c>
      <c r="D150" s="187">
        <v>863526.6</v>
      </c>
      <c r="E150" s="62"/>
    </row>
    <row r="151" spans="1:6" ht="76.5" x14ac:dyDescent="0.2">
      <c r="A151" s="176" t="s">
        <v>401</v>
      </c>
      <c r="B151" s="177" t="s">
        <v>334</v>
      </c>
      <c r="C151" s="187">
        <v>416244.7</v>
      </c>
      <c r="D151" s="187">
        <v>244102.8</v>
      </c>
      <c r="E151" s="62"/>
    </row>
    <row r="152" spans="1:6" ht="63.75" x14ac:dyDescent="0.2">
      <c r="A152" s="176" t="s">
        <v>402</v>
      </c>
      <c r="B152" s="177" t="s">
        <v>152</v>
      </c>
      <c r="C152" s="187">
        <v>8973.9</v>
      </c>
      <c r="D152" s="187">
        <v>7899.4</v>
      </c>
      <c r="E152" s="62"/>
    </row>
    <row r="153" spans="1:6" ht="63.75" x14ac:dyDescent="0.2">
      <c r="A153" s="176" t="s">
        <v>493</v>
      </c>
      <c r="B153" s="177" t="s">
        <v>494</v>
      </c>
      <c r="C153" s="187">
        <v>1097931.8999999999</v>
      </c>
      <c r="D153" s="187">
        <v>1097931.8999999999</v>
      </c>
      <c r="E153" s="62"/>
    </row>
    <row r="154" spans="1:6" ht="25.5" x14ac:dyDescent="0.2">
      <c r="A154" s="176" t="s">
        <v>403</v>
      </c>
      <c r="B154" s="177" t="s">
        <v>404</v>
      </c>
      <c r="C154" s="187">
        <v>8309.7999999999993</v>
      </c>
      <c r="D154" s="187">
        <v>8309.7999999999993</v>
      </c>
      <c r="E154" s="62"/>
    </row>
    <row r="155" spans="1:6" ht="38.25" x14ac:dyDescent="0.2">
      <c r="A155" s="176" t="s">
        <v>405</v>
      </c>
      <c r="B155" s="177" t="s">
        <v>335</v>
      </c>
      <c r="C155" s="187">
        <v>964333.3</v>
      </c>
      <c r="D155" s="187">
        <v>964333.3</v>
      </c>
      <c r="E155" s="62"/>
    </row>
    <row r="156" spans="1:6" ht="25.5" x14ac:dyDescent="0.2">
      <c r="A156" s="176" t="s">
        <v>406</v>
      </c>
      <c r="B156" s="177" t="s">
        <v>407</v>
      </c>
      <c r="C156" s="187">
        <v>104486</v>
      </c>
      <c r="D156" s="187">
        <v>104486</v>
      </c>
      <c r="E156" s="62"/>
    </row>
    <row r="157" spans="1:6" ht="25.5" x14ac:dyDescent="0.2">
      <c r="A157" s="176" t="s">
        <v>495</v>
      </c>
      <c r="B157" s="177" t="s">
        <v>496</v>
      </c>
      <c r="C157" s="187">
        <v>23475.3</v>
      </c>
      <c r="D157" s="187">
        <v>23475.3</v>
      </c>
      <c r="E157" s="62"/>
    </row>
    <row r="158" spans="1:6" ht="25.5" x14ac:dyDescent="0.2">
      <c r="A158" s="176" t="s">
        <v>323</v>
      </c>
      <c r="B158" s="177" t="s">
        <v>213</v>
      </c>
      <c r="C158" s="187">
        <v>119085.3</v>
      </c>
      <c r="D158" s="187">
        <v>119085.3</v>
      </c>
      <c r="E158" s="62"/>
      <c r="F158" s="181"/>
    </row>
    <row r="159" spans="1:6" ht="12.75" x14ac:dyDescent="0.2">
      <c r="A159" s="176" t="s">
        <v>408</v>
      </c>
      <c r="B159" s="177" t="s">
        <v>153</v>
      </c>
      <c r="C159" s="187">
        <v>3785326.3</v>
      </c>
      <c r="D159" s="187">
        <v>3624505.3</v>
      </c>
      <c r="E159" s="62"/>
      <c r="F159" s="181"/>
    </row>
    <row r="160" spans="1:6" s="62" customFormat="1" ht="12.75" x14ac:dyDescent="0.2">
      <c r="A160" s="178" t="s">
        <v>227</v>
      </c>
      <c r="B160" s="179" t="s">
        <v>226</v>
      </c>
      <c r="C160" s="188">
        <f>SUM(C161:C167)</f>
        <v>2674072</v>
      </c>
      <c r="D160" s="188">
        <f>SUM(D161:D167)</f>
        <v>2615308.6</v>
      </c>
    </row>
    <row r="161" spans="1:5" ht="38.25" x14ac:dyDescent="0.2">
      <c r="A161" s="176" t="s">
        <v>409</v>
      </c>
      <c r="B161" s="177" t="s">
        <v>154</v>
      </c>
      <c r="C161" s="189">
        <v>50477.8</v>
      </c>
      <c r="D161" s="187">
        <v>50066.2</v>
      </c>
      <c r="E161" s="62"/>
    </row>
    <row r="162" spans="1:5" ht="51" x14ac:dyDescent="0.2">
      <c r="A162" s="176" t="s">
        <v>410</v>
      </c>
      <c r="B162" s="177" t="s">
        <v>155</v>
      </c>
      <c r="C162" s="189">
        <v>104695</v>
      </c>
      <c r="D162" s="187">
        <v>104694.6</v>
      </c>
      <c r="E162" s="62"/>
    </row>
    <row r="163" spans="1:5" ht="51" x14ac:dyDescent="0.2">
      <c r="A163" s="176" t="s">
        <v>411</v>
      </c>
      <c r="B163" s="177" t="s">
        <v>156</v>
      </c>
      <c r="C163" s="189">
        <v>114935.6</v>
      </c>
      <c r="D163" s="187">
        <v>114935.7</v>
      </c>
      <c r="E163" s="62"/>
    </row>
    <row r="164" spans="1:5" ht="38.25" x14ac:dyDescent="0.2">
      <c r="A164" s="176" t="s">
        <v>412</v>
      </c>
      <c r="B164" s="177" t="s">
        <v>157</v>
      </c>
      <c r="C164" s="189">
        <v>483.6</v>
      </c>
      <c r="D164" s="187">
        <v>412.6</v>
      </c>
      <c r="E164" s="62"/>
    </row>
    <row r="165" spans="1:5" ht="38.25" x14ac:dyDescent="0.2">
      <c r="A165" s="176" t="s">
        <v>413</v>
      </c>
      <c r="B165" s="177" t="s">
        <v>414</v>
      </c>
      <c r="C165" s="189">
        <v>123507.7</v>
      </c>
      <c r="D165" s="187">
        <v>115520.7</v>
      </c>
      <c r="E165" s="62"/>
    </row>
    <row r="166" spans="1:5" ht="38.25" x14ac:dyDescent="0.2">
      <c r="A166" s="176" t="s">
        <v>415</v>
      </c>
      <c r="B166" s="177" t="s">
        <v>416</v>
      </c>
      <c r="C166" s="189">
        <v>159976.6</v>
      </c>
      <c r="D166" s="187">
        <v>118347.3</v>
      </c>
      <c r="E166" s="62"/>
    </row>
    <row r="167" spans="1:5" ht="12.75" x14ac:dyDescent="0.2">
      <c r="A167" s="176" t="s">
        <v>417</v>
      </c>
      <c r="B167" s="177" t="s">
        <v>158</v>
      </c>
      <c r="C167" s="187">
        <v>2119995.7000000002</v>
      </c>
      <c r="D167" s="187">
        <v>2111331.5</v>
      </c>
      <c r="E167" s="62"/>
    </row>
    <row r="168" spans="1:5" s="62" customFormat="1" ht="12.75" x14ac:dyDescent="0.2">
      <c r="A168" s="178" t="s">
        <v>225</v>
      </c>
      <c r="B168" s="179" t="s">
        <v>224</v>
      </c>
      <c r="C168" s="188">
        <f>SUM(C169:C172)</f>
        <v>1200227.3999999999</v>
      </c>
      <c r="D168" s="188">
        <f>SUM(D169:D172)</f>
        <v>1113165.5999999999</v>
      </c>
    </row>
    <row r="169" spans="1:5" ht="51" x14ac:dyDescent="0.2">
      <c r="A169" s="176" t="s">
        <v>324</v>
      </c>
      <c r="B169" s="177" t="s">
        <v>162</v>
      </c>
      <c r="C169" s="189">
        <v>688456</v>
      </c>
      <c r="D169" s="187">
        <v>688456</v>
      </c>
      <c r="E169" s="62"/>
    </row>
    <row r="170" spans="1:5" ht="25.5" x14ac:dyDescent="0.2">
      <c r="A170" s="176" t="s">
        <v>325</v>
      </c>
      <c r="B170" s="177" t="s">
        <v>163</v>
      </c>
      <c r="C170" s="189">
        <v>5000</v>
      </c>
      <c r="D170" s="187">
        <v>5000</v>
      </c>
      <c r="E170" s="62"/>
    </row>
    <row r="171" spans="1:5" ht="51" x14ac:dyDescent="0.2">
      <c r="A171" s="176" t="s">
        <v>497</v>
      </c>
      <c r="B171" s="177" t="s">
        <v>498</v>
      </c>
      <c r="C171" s="189">
        <v>415622.7</v>
      </c>
      <c r="D171" s="187">
        <v>415622.7</v>
      </c>
      <c r="E171" s="62"/>
    </row>
    <row r="172" spans="1:5" ht="25.5" x14ac:dyDescent="0.2">
      <c r="A172" s="176" t="s">
        <v>418</v>
      </c>
      <c r="B172" s="177" t="s">
        <v>159</v>
      </c>
      <c r="C172" s="187">
        <v>91148.7</v>
      </c>
      <c r="D172" s="187">
        <v>4086.9</v>
      </c>
      <c r="E172" s="62"/>
    </row>
    <row r="173" spans="1:5" s="62" customFormat="1" ht="12.75" x14ac:dyDescent="0.2">
      <c r="A173" s="178" t="s">
        <v>223</v>
      </c>
      <c r="B173" s="179" t="s">
        <v>222</v>
      </c>
      <c r="C173" s="188">
        <f>C174</f>
        <v>15000</v>
      </c>
      <c r="D173" s="188">
        <f>D174</f>
        <v>15000</v>
      </c>
    </row>
    <row r="174" spans="1:5" ht="12.75" x14ac:dyDescent="0.2">
      <c r="A174" s="176" t="s">
        <v>326</v>
      </c>
      <c r="B174" s="177" t="s">
        <v>214</v>
      </c>
      <c r="C174" s="187">
        <v>15000</v>
      </c>
      <c r="D174" s="187">
        <v>15000</v>
      </c>
      <c r="E174" s="62"/>
    </row>
    <row r="175" spans="1:5" s="62" customFormat="1" ht="51" x14ac:dyDescent="0.2">
      <c r="A175" s="178" t="s">
        <v>221</v>
      </c>
      <c r="B175" s="179" t="s">
        <v>220</v>
      </c>
      <c r="C175" s="188">
        <v>0</v>
      </c>
      <c r="D175" s="188">
        <f>D176</f>
        <v>24093.3</v>
      </c>
    </row>
    <row r="176" spans="1:5" ht="25.5" x14ac:dyDescent="0.2">
      <c r="A176" s="176" t="s">
        <v>327</v>
      </c>
      <c r="B176" s="177" t="s">
        <v>336</v>
      </c>
      <c r="C176" s="187">
        <v>0</v>
      </c>
      <c r="D176" s="187">
        <v>24093.3</v>
      </c>
      <c r="E176" s="62"/>
    </row>
    <row r="177" spans="1:5" s="62" customFormat="1" ht="38.25" x14ac:dyDescent="0.2">
      <c r="A177" s="178" t="s">
        <v>219</v>
      </c>
      <c r="B177" s="179" t="s">
        <v>218</v>
      </c>
      <c r="C177" s="188">
        <v>0</v>
      </c>
      <c r="D177" s="188">
        <f>SUM(D178:D182)</f>
        <v>-82454.699999999983</v>
      </c>
    </row>
    <row r="178" spans="1:5" ht="38.25" x14ac:dyDescent="0.2">
      <c r="A178" s="176" t="s">
        <v>499</v>
      </c>
      <c r="B178" s="177" t="s">
        <v>501</v>
      </c>
      <c r="C178" s="176">
        <v>0</v>
      </c>
      <c r="D178" s="176">
        <v>-32918.199999999997</v>
      </c>
      <c r="E178" s="62"/>
    </row>
    <row r="179" spans="1:5" ht="25.5" x14ac:dyDescent="0.2">
      <c r="A179" s="176" t="s">
        <v>500</v>
      </c>
      <c r="B179" s="177" t="s">
        <v>502</v>
      </c>
      <c r="C179" s="176">
        <v>0</v>
      </c>
      <c r="D179" s="176">
        <v>-1252.0999999999999</v>
      </c>
      <c r="E179" s="62"/>
    </row>
    <row r="180" spans="1:5" ht="51" x14ac:dyDescent="0.2">
      <c r="A180" s="176" t="s">
        <v>452</v>
      </c>
      <c r="B180" s="177" t="s">
        <v>453</v>
      </c>
      <c r="C180" s="176">
        <v>0</v>
      </c>
      <c r="D180" s="176">
        <v>-12818.5</v>
      </c>
      <c r="E180" s="62"/>
    </row>
    <row r="181" spans="1:5" ht="51" x14ac:dyDescent="0.2">
      <c r="A181" s="176" t="s">
        <v>419</v>
      </c>
      <c r="B181" s="177" t="s">
        <v>420</v>
      </c>
      <c r="C181" s="176">
        <v>0</v>
      </c>
      <c r="D181" s="176">
        <v>-8331.2999999999993</v>
      </c>
      <c r="E181" s="62"/>
    </row>
    <row r="182" spans="1:5" ht="38.25" x14ac:dyDescent="0.2">
      <c r="A182" s="176" t="s">
        <v>421</v>
      </c>
      <c r="B182" s="177" t="s">
        <v>215</v>
      </c>
      <c r="C182" s="176">
        <v>0</v>
      </c>
      <c r="D182" s="176">
        <v>-27134.6</v>
      </c>
      <c r="E182" s="62"/>
    </row>
  </sheetData>
  <mergeCells count="3">
    <mergeCell ref="A4:D4"/>
    <mergeCell ref="A5:D5"/>
    <mergeCell ref="C1:D1"/>
  </mergeCells>
  <pageMargins left="0.59055118110236227" right="0.19685039370078741" top="0.39370078740157483" bottom="0.39370078740157483" header="0" footer="0"/>
  <pageSetup paperSize="9" scale="84" fitToHeight="0" orientation="portrait" r:id="rId1"/>
  <headerFooter alignWithMargins="0"/>
  <colBreaks count="1" manualBreakCount="1">
    <brk id="5" max="25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8"/>
  <sheetViews>
    <sheetView zoomScale="82" zoomScaleNormal="82" workbookViewId="0">
      <selection activeCell="F2" sqref="F2"/>
    </sheetView>
  </sheetViews>
  <sheetFormatPr defaultColWidth="8" defaultRowHeight="15" x14ac:dyDescent="0.25"/>
  <cols>
    <col min="1" max="1" width="47.125" style="134" customWidth="1"/>
    <col min="2" max="2" width="6.875" style="119" customWidth="1"/>
    <col min="3" max="3" width="8" style="89"/>
    <col min="4" max="4" width="13.375" style="89" customWidth="1"/>
    <col min="5" max="5" width="5.75" style="119" customWidth="1"/>
    <col min="6" max="7" width="13.875" style="118" customWidth="1"/>
    <col min="8" max="8" width="8.25" style="90" customWidth="1"/>
    <col min="9" max="9" width="8" style="90" customWidth="1"/>
    <col min="10" max="16384" width="8" style="90"/>
  </cols>
  <sheetData>
    <row r="1" spans="1:7" ht="44.25" customHeight="1" x14ac:dyDescent="0.25">
      <c r="F1" s="206" t="s">
        <v>1115</v>
      </c>
      <c r="G1" s="207"/>
    </row>
    <row r="2" spans="1:7" x14ac:dyDescent="0.25">
      <c r="F2" s="213" t="s">
        <v>1123</v>
      </c>
    </row>
    <row r="4" spans="1:7" ht="15.75" customHeight="1" x14ac:dyDescent="0.25">
      <c r="A4" s="205" t="s">
        <v>463</v>
      </c>
      <c r="B4" s="205"/>
      <c r="C4" s="205"/>
      <c r="D4" s="205"/>
      <c r="E4" s="205"/>
      <c r="F4" s="205"/>
      <c r="G4" s="205"/>
    </row>
    <row r="5" spans="1:7" ht="15.75" customHeight="1" x14ac:dyDescent="0.25">
      <c r="A5" s="191"/>
      <c r="B5" s="191"/>
      <c r="C5" s="191"/>
      <c r="D5" s="191"/>
      <c r="E5" s="191"/>
      <c r="F5" s="192"/>
      <c r="G5" s="192"/>
    </row>
    <row r="6" spans="1:7" ht="15" customHeight="1" x14ac:dyDescent="0.25">
      <c r="A6" s="135"/>
      <c r="B6" s="158"/>
      <c r="C6" s="93"/>
      <c r="D6" s="93"/>
      <c r="E6" s="120"/>
      <c r="F6" s="166"/>
      <c r="G6" s="166" t="s">
        <v>217</v>
      </c>
    </row>
    <row r="7" spans="1:7" ht="30" x14ac:dyDescent="0.25">
      <c r="A7" s="136" t="s">
        <v>85</v>
      </c>
      <c r="B7" s="159" t="s">
        <v>134</v>
      </c>
      <c r="C7" s="94" t="s">
        <v>135</v>
      </c>
      <c r="D7" s="94" t="s">
        <v>136</v>
      </c>
      <c r="E7" s="121" t="s">
        <v>86</v>
      </c>
      <c r="F7" s="193" t="s">
        <v>1119</v>
      </c>
      <c r="G7" s="193" t="s">
        <v>1118</v>
      </c>
    </row>
    <row r="8" spans="1:7" s="91" customFormat="1" x14ac:dyDescent="0.25">
      <c r="A8" s="137" t="s">
        <v>503</v>
      </c>
      <c r="B8" s="160" t="s">
        <v>504</v>
      </c>
      <c r="C8" s="96"/>
      <c r="D8" s="95"/>
      <c r="E8" s="122"/>
      <c r="F8" s="114">
        <f>F9+F24</f>
        <v>42835.399999999994</v>
      </c>
      <c r="G8" s="114">
        <f>G9+G24</f>
        <v>39622.9</v>
      </c>
    </row>
    <row r="9" spans="1:7" s="91" customFormat="1" x14ac:dyDescent="0.25">
      <c r="A9" s="138" t="s">
        <v>3</v>
      </c>
      <c r="B9" s="123" t="s">
        <v>504</v>
      </c>
      <c r="C9" s="96" t="s">
        <v>2</v>
      </c>
      <c r="D9" s="96"/>
      <c r="E9" s="122"/>
      <c r="F9" s="126">
        <f>F10+F20</f>
        <v>42720.399999999994</v>
      </c>
      <c r="G9" s="115">
        <f>G10+G20</f>
        <v>39508</v>
      </c>
    </row>
    <row r="10" spans="1:7" s="91" customFormat="1" ht="66.75" customHeight="1" x14ac:dyDescent="0.25">
      <c r="A10" s="138" t="s">
        <v>7</v>
      </c>
      <c r="B10" s="123" t="s">
        <v>504</v>
      </c>
      <c r="C10" s="96" t="s">
        <v>6</v>
      </c>
      <c r="D10" s="96"/>
      <c r="E10" s="122"/>
      <c r="F10" s="126">
        <f>F11</f>
        <v>42145.7</v>
      </c>
      <c r="G10" s="115">
        <f>G11</f>
        <v>39036.699999999997</v>
      </c>
    </row>
    <row r="11" spans="1:7" s="91" customFormat="1" x14ac:dyDescent="0.25">
      <c r="A11" s="138" t="s">
        <v>505</v>
      </c>
      <c r="B11" s="123" t="s">
        <v>504</v>
      </c>
      <c r="C11" s="96" t="s">
        <v>6</v>
      </c>
      <c r="D11" s="96" t="s">
        <v>506</v>
      </c>
      <c r="E11" s="122"/>
      <c r="F11" s="126">
        <f>F12+F14+F18</f>
        <v>42145.7</v>
      </c>
      <c r="G11" s="126">
        <f>G12+G14+G18</f>
        <v>39036.699999999997</v>
      </c>
    </row>
    <row r="12" spans="1:7" s="91" customFormat="1" ht="30" x14ac:dyDescent="0.25">
      <c r="A12" s="138" t="s">
        <v>507</v>
      </c>
      <c r="B12" s="123" t="s">
        <v>504</v>
      </c>
      <c r="C12" s="96" t="s">
        <v>6</v>
      </c>
      <c r="D12" s="96" t="s">
        <v>508</v>
      </c>
      <c r="E12" s="122"/>
      <c r="F12" s="126">
        <f>F13</f>
        <v>3344.3</v>
      </c>
      <c r="G12" s="115">
        <f>G13</f>
        <v>2401.1</v>
      </c>
    </row>
    <row r="13" spans="1:7" s="91" customFormat="1" ht="75" x14ac:dyDescent="0.25">
      <c r="A13" s="138" t="s">
        <v>509</v>
      </c>
      <c r="B13" s="123" t="s">
        <v>504</v>
      </c>
      <c r="C13" s="96" t="s">
        <v>6</v>
      </c>
      <c r="D13" s="96" t="s">
        <v>508</v>
      </c>
      <c r="E13" s="122">
        <v>100</v>
      </c>
      <c r="F13" s="115">
        <v>3344.3</v>
      </c>
      <c r="G13" s="115">
        <v>2401.1</v>
      </c>
    </row>
    <row r="14" spans="1:7" s="91" customFormat="1" ht="30" x14ac:dyDescent="0.25">
      <c r="A14" s="139" t="s">
        <v>510</v>
      </c>
      <c r="B14" s="123" t="s">
        <v>504</v>
      </c>
      <c r="C14" s="96" t="s">
        <v>6</v>
      </c>
      <c r="D14" s="96" t="s">
        <v>511</v>
      </c>
      <c r="E14" s="122"/>
      <c r="F14" s="115">
        <f>F15+F16+F17</f>
        <v>24281.9</v>
      </c>
      <c r="G14" s="115">
        <f>G15+G16+G17</f>
        <v>22178.499999999996</v>
      </c>
    </row>
    <row r="15" spans="1:7" s="91" customFormat="1" ht="75" x14ac:dyDescent="0.25">
      <c r="A15" s="138" t="s">
        <v>509</v>
      </c>
      <c r="B15" s="123" t="s">
        <v>504</v>
      </c>
      <c r="C15" s="96" t="s">
        <v>6</v>
      </c>
      <c r="D15" s="96" t="s">
        <v>511</v>
      </c>
      <c r="E15" s="122">
        <v>100</v>
      </c>
      <c r="F15" s="115">
        <v>21514.400000000001</v>
      </c>
      <c r="G15" s="115">
        <v>19411.099999999999</v>
      </c>
    </row>
    <row r="16" spans="1:7" s="91" customFormat="1" ht="30" x14ac:dyDescent="0.25">
      <c r="A16" s="138" t="s">
        <v>512</v>
      </c>
      <c r="B16" s="123" t="s">
        <v>504</v>
      </c>
      <c r="C16" s="96" t="s">
        <v>6</v>
      </c>
      <c r="D16" s="96" t="s">
        <v>511</v>
      </c>
      <c r="E16" s="122">
        <v>200</v>
      </c>
      <c r="F16" s="115">
        <v>1503.3</v>
      </c>
      <c r="G16" s="115">
        <v>1503.3</v>
      </c>
    </row>
    <row r="17" spans="1:7" s="91" customFormat="1" x14ac:dyDescent="0.25">
      <c r="A17" s="138" t="s">
        <v>513</v>
      </c>
      <c r="B17" s="123" t="s">
        <v>504</v>
      </c>
      <c r="C17" s="96" t="s">
        <v>6</v>
      </c>
      <c r="D17" s="96" t="s">
        <v>511</v>
      </c>
      <c r="E17" s="122">
        <v>300</v>
      </c>
      <c r="F17" s="115">
        <v>1264.2</v>
      </c>
      <c r="G17" s="115">
        <v>1264.0999999999999</v>
      </c>
    </row>
    <row r="18" spans="1:7" s="91" customFormat="1" ht="30" x14ac:dyDescent="0.25">
      <c r="A18" s="138" t="s">
        <v>514</v>
      </c>
      <c r="B18" s="123" t="s">
        <v>504</v>
      </c>
      <c r="C18" s="96" t="s">
        <v>6</v>
      </c>
      <c r="D18" s="96" t="s">
        <v>515</v>
      </c>
      <c r="E18" s="122"/>
      <c r="F18" s="115">
        <f>F19</f>
        <v>14519.5</v>
      </c>
      <c r="G18" s="115">
        <v>14457.1</v>
      </c>
    </row>
    <row r="19" spans="1:7" s="91" customFormat="1" ht="75" x14ac:dyDescent="0.25">
      <c r="A19" s="138" t="s">
        <v>509</v>
      </c>
      <c r="B19" s="123" t="s">
        <v>504</v>
      </c>
      <c r="C19" s="96" t="s">
        <v>6</v>
      </c>
      <c r="D19" s="96" t="s">
        <v>515</v>
      </c>
      <c r="E19" s="122">
        <v>100</v>
      </c>
      <c r="F19" s="115">
        <v>14519.5</v>
      </c>
      <c r="G19" s="115">
        <v>14457.1</v>
      </c>
    </row>
    <row r="20" spans="1:7" s="91" customFormat="1" x14ac:dyDescent="0.25">
      <c r="A20" s="138" t="s">
        <v>19</v>
      </c>
      <c r="B20" s="123" t="s">
        <v>504</v>
      </c>
      <c r="C20" s="96" t="s">
        <v>18</v>
      </c>
      <c r="D20" s="96"/>
      <c r="E20" s="122"/>
      <c r="F20" s="115">
        <f t="shared" ref="F20:G22" si="0">F21</f>
        <v>574.70000000000005</v>
      </c>
      <c r="G20" s="115">
        <f t="shared" si="0"/>
        <v>471.3</v>
      </c>
    </row>
    <row r="21" spans="1:7" s="91" customFormat="1" x14ac:dyDescent="0.25">
      <c r="A21" s="138" t="s">
        <v>505</v>
      </c>
      <c r="B21" s="123" t="s">
        <v>504</v>
      </c>
      <c r="C21" s="96" t="s">
        <v>18</v>
      </c>
      <c r="D21" s="96" t="s">
        <v>506</v>
      </c>
      <c r="E21" s="122"/>
      <c r="F21" s="115">
        <f t="shared" si="0"/>
        <v>574.70000000000005</v>
      </c>
      <c r="G21" s="115">
        <f t="shared" si="0"/>
        <v>471.3</v>
      </c>
    </row>
    <row r="22" spans="1:7" s="91" customFormat="1" ht="30" x14ac:dyDescent="0.25">
      <c r="A22" s="138" t="s">
        <v>516</v>
      </c>
      <c r="B22" s="123" t="s">
        <v>504</v>
      </c>
      <c r="C22" s="96" t="s">
        <v>18</v>
      </c>
      <c r="D22" s="96" t="s">
        <v>517</v>
      </c>
      <c r="E22" s="122"/>
      <c r="F22" s="115">
        <f t="shared" si="0"/>
        <v>574.70000000000005</v>
      </c>
      <c r="G22" s="115">
        <f t="shared" si="0"/>
        <v>471.3</v>
      </c>
    </row>
    <row r="23" spans="1:7" s="91" customFormat="1" x14ac:dyDescent="0.25">
      <c r="A23" s="138" t="s">
        <v>513</v>
      </c>
      <c r="B23" s="123" t="s">
        <v>504</v>
      </c>
      <c r="C23" s="96" t="s">
        <v>18</v>
      </c>
      <c r="D23" s="96" t="s">
        <v>517</v>
      </c>
      <c r="E23" s="122">
        <v>300</v>
      </c>
      <c r="F23" s="115">
        <v>574.70000000000005</v>
      </c>
      <c r="G23" s="115">
        <v>471.3</v>
      </c>
    </row>
    <row r="24" spans="1:7" s="91" customFormat="1" x14ac:dyDescent="0.25">
      <c r="A24" s="138" t="s">
        <v>64</v>
      </c>
      <c r="B24" s="123" t="s">
        <v>504</v>
      </c>
      <c r="C24" s="96" t="s">
        <v>63</v>
      </c>
      <c r="D24" s="96"/>
      <c r="E24" s="122"/>
      <c r="F24" s="115">
        <f t="shared" ref="F24:G27" si="1">F25</f>
        <v>115</v>
      </c>
      <c r="G24" s="115">
        <f t="shared" si="1"/>
        <v>114.9</v>
      </c>
    </row>
    <row r="25" spans="1:7" s="91" customFormat="1" x14ac:dyDescent="0.25">
      <c r="A25" s="138" t="s">
        <v>68</v>
      </c>
      <c r="B25" s="123" t="s">
        <v>504</v>
      </c>
      <c r="C25" s="96" t="s">
        <v>67</v>
      </c>
      <c r="D25" s="96"/>
      <c r="E25" s="122"/>
      <c r="F25" s="115">
        <f t="shared" si="1"/>
        <v>115</v>
      </c>
      <c r="G25" s="115">
        <f t="shared" si="1"/>
        <v>114.9</v>
      </c>
    </row>
    <row r="26" spans="1:7" s="91" customFormat="1" x14ac:dyDescent="0.25">
      <c r="A26" s="138" t="s">
        <v>505</v>
      </c>
      <c r="B26" s="123" t="s">
        <v>504</v>
      </c>
      <c r="C26" s="96" t="s">
        <v>67</v>
      </c>
      <c r="D26" s="96" t="s">
        <v>506</v>
      </c>
      <c r="E26" s="122"/>
      <c r="F26" s="115">
        <f t="shared" si="1"/>
        <v>115</v>
      </c>
      <c r="G26" s="115">
        <f t="shared" si="1"/>
        <v>114.9</v>
      </c>
    </row>
    <row r="27" spans="1:7" s="91" customFormat="1" ht="45" x14ac:dyDescent="0.25">
      <c r="A27" s="139" t="s">
        <v>518</v>
      </c>
      <c r="B27" s="123" t="s">
        <v>519</v>
      </c>
      <c r="C27" s="96" t="s">
        <v>67</v>
      </c>
      <c r="D27" s="96" t="s">
        <v>520</v>
      </c>
      <c r="E27" s="122"/>
      <c r="F27" s="115">
        <f t="shared" si="1"/>
        <v>115</v>
      </c>
      <c r="G27" s="115">
        <f t="shared" si="1"/>
        <v>114.9</v>
      </c>
    </row>
    <row r="28" spans="1:7" s="91" customFormat="1" x14ac:dyDescent="0.25">
      <c r="A28" s="138" t="s">
        <v>513</v>
      </c>
      <c r="B28" s="123" t="s">
        <v>504</v>
      </c>
      <c r="C28" s="96" t="s">
        <v>67</v>
      </c>
      <c r="D28" s="96" t="s">
        <v>520</v>
      </c>
      <c r="E28" s="122">
        <v>300</v>
      </c>
      <c r="F28" s="115">
        <v>115</v>
      </c>
      <c r="G28" s="115">
        <v>114.9</v>
      </c>
    </row>
    <row r="29" spans="1:7" s="91" customFormat="1" x14ac:dyDescent="0.25">
      <c r="A29" s="138"/>
      <c r="B29" s="123"/>
      <c r="C29" s="96"/>
      <c r="D29" s="96"/>
      <c r="E29" s="122"/>
      <c r="F29" s="115"/>
      <c r="G29" s="115"/>
    </row>
    <row r="30" spans="1:7" x14ac:dyDescent="0.25">
      <c r="A30" s="137" t="s">
        <v>521</v>
      </c>
      <c r="B30" s="160" t="s">
        <v>522</v>
      </c>
      <c r="C30" s="96" t="s">
        <v>523</v>
      </c>
      <c r="D30" s="95"/>
      <c r="E30" s="122"/>
      <c r="F30" s="114">
        <f>F31+F73+F80+F152+F203+F222+F247+F275+F280</f>
        <v>5860491.5</v>
      </c>
      <c r="G30" s="114">
        <f>G31+G73+G80+G152+G203+G222+G247+G275+G280</f>
        <v>5295389.3</v>
      </c>
    </row>
    <row r="31" spans="1:7" x14ac:dyDescent="0.25">
      <c r="A31" s="138" t="s">
        <v>3</v>
      </c>
      <c r="B31" s="161" t="s">
        <v>522</v>
      </c>
      <c r="C31" s="96" t="s">
        <v>2</v>
      </c>
      <c r="D31" s="97"/>
      <c r="E31" s="122"/>
      <c r="F31" s="115">
        <f>F32+F36+F51+F57</f>
        <v>528345.89999999991</v>
      </c>
      <c r="G31" s="115">
        <f>G32+G36+G51+G57</f>
        <v>523539.69999999995</v>
      </c>
    </row>
    <row r="32" spans="1:7" ht="45" x14ac:dyDescent="0.25">
      <c r="A32" s="138" t="s">
        <v>524</v>
      </c>
      <c r="B32" s="123" t="s">
        <v>522</v>
      </c>
      <c r="C32" s="96" t="s">
        <v>4</v>
      </c>
      <c r="D32" s="96"/>
      <c r="E32" s="122"/>
      <c r="F32" s="115">
        <f t="shared" ref="F32:G34" si="2">F33</f>
        <v>3344.4</v>
      </c>
      <c r="G32" s="115">
        <f t="shared" si="2"/>
        <v>3181.4</v>
      </c>
    </row>
    <row r="33" spans="1:7" x14ac:dyDescent="0.25">
      <c r="A33" s="138" t="s">
        <v>505</v>
      </c>
      <c r="B33" s="123" t="s">
        <v>522</v>
      </c>
      <c r="C33" s="96" t="s">
        <v>4</v>
      </c>
      <c r="D33" s="96" t="s">
        <v>506</v>
      </c>
      <c r="E33" s="122"/>
      <c r="F33" s="115">
        <f t="shared" si="2"/>
        <v>3344.4</v>
      </c>
      <c r="G33" s="115">
        <f t="shared" si="2"/>
        <v>3181.4</v>
      </c>
    </row>
    <row r="34" spans="1:7" x14ac:dyDescent="0.25">
      <c r="A34" s="138" t="s">
        <v>525</v>
      </c>
      <c r="B34" s="123" t="s">
        <v>522</v>
      </c>
      <c r="C34" s="96" t="s">
        <v>4</v>
      </c>
      <c r="D34" s="96" t="s">
        <v>526</v>
      </c>
      <c r="E34" s="122"/>
      <c r="F34" s="115">
        <f t="shared" si="2"/>
        <v>3344.4</v>
      </c>
      <c r="G34" s="115">
        <f t="shared" si="2"/>
        <v>3181.4</v>
      </c>
    </row>
    <row r="35" spans="1:7" ht="75" x14ac:dyDescent="0.25">
      <c r="A35" s="138" t="s">
        <v>509</v>
      </c>
      <c r="B35" s="123" t="s">
        <v>522</v>
      </c>
      <c r="C35" s="96" t="s">
        <v>4</v>
      </c>
      <c r="D35" s="96" t="s">
        <v>526</v>
      </c>
      <c r="E35" s="122">
        <v>100</v>
      </c>
      <c r="F35" s="115">
        <v>3344.4</v>
      </c>
      <c r="G35" s="115">
        <v>3181.4</v>
      </c>
    </row>
    <row r="36" spans="1:7" ht="66.75" customHeight="1" x14ac:dyDescent="0.25">
      <c r="A36" s="138" t="s">
        <v>527</v>
      </c>
      <c r="B36" s="123" t="s">
        <v>522</v>
      </c>
      <c r="C36" s="96" t="s">
        <v>528</v>
      </c>
      <c r="D36" s="96"/>
      <c r="E36" s="122"/>
      <c r="F36" s="115">
        <f>F37</f>
        <v>315646.59999999992</v>
      </c>
      <c r="G36" s="115">
        <f>G37</f>
        <v>314795.59999999998</v>
      </c>
    </row>
    <row r="37" spans="1:7" x14ac:dyDescent="0.25">
      <c r="A37" s="138" t="s">
        <v>505</v>
      </c>
      <c r="B37" s="123" t="s">
        <v>522</v>
      </c>
      <c r="C37" s="96" t="s">
        <v>528</v>
      </c>
      <c r="D37" s="96" t="s">
        <v>506</v>
      </c>
      <c r="E37" s="122"/>
      <c r="F37" s="115">
        <f>F38+F43</f>
        <v>315646.59999999992</v>
      </c>
      <c r="G37" s="115">
        <f>G38+G43</f>
        <v>314795.59999999998</v>
      </c>
    </row>
    <row r="38" spans="1:7" ht="45" x14ac:dyDescent="0.25">
      <c r="A38" s="139" t="s">
        <v>529</v>
      </c>
      <c r="B38" s="123" t="s">
        <v>522</v>
      </c>
      <c r="C38" s="96" t="s">
        <v>528</v>
      </c>
      <c r="D38" s="96" t="s">
        <v>530</v>
      </c>
      <c r="E38" s="122"/>
      <c r="F38" s="115">
        <f>F39+F40+F41+F42</f>
        <v>305120.99999999994</v>
      </c>
      <c r="G38" s="115">
        <f>G39+G40+G41+G42</f>
        <v>304452.69999999995</v>
      </c>
    </row>
    <row r="39" spans="1:7" ht="75" x14ac:dyDescent="0.25">
      <c r="A39" s="138" t="s">
        <v>509</v>
      </c>
      <c r="B39" s="123" t="s">
        <v>522</v>
      </c>
      <c r="C39" s="96" t="s">
        <v>528</v>
      </c>
      <c r="D39" s="96" t="s">
        <v>530</v>
      </c>
      <c r="E39" s="122">
        <v>100</v>
      </c>
      <c r="F39" s="115">
        <v>281263.59999999998</v>
      </c>
      <c r="G39" s="115">
        <v>280875.09999999998</v>
      </c>
    </row>
    <row r="40" spans="1:7" ht="30" x14ac:dyDescent="0.25">
      <c r="A40" s="138" t="s">
        <v>512</v>
      </c>
      <c r="B40" s="123" t="s">
        <v>522</v>
      </c>
      <c r="C40" s="96" t="s">
        <v>528</v>
      </c>
      <c r="D40" s="96" t="s">
        <v>530</v>
      </c>
      <c r="E40" s="122">
        <v>200</v>
      </c>
      <c r="F40" s="115">
        <v>18093.599999999999</v>
      </c>
      <c r="G40" s="115">
        <v>17859.2</v>
      </c>
    </row>
    <row r="41" spans="1:7" x14ac:dyDescent="0.25">
      <c r="A41" s="138" t="s">
        <v>513</v>
      </c>
      <c r="B41" s="123" t="s">
        <v>522</v>
      </c>
      <c r="C41" s="96" t="s">
        <v>528</v>
      </c>
      <c r="D41" s="96" t="s">
        <v>530</v>
      </c>
      <c r="E41" s="122">
        <v>300</v>
      </c>
      <c r="F41" s="115">
        <v>3524.1</v>
      </c>
      <c r="G41" s="115">
        <v>3524.1</v>
      </c>
    </row>
    <row r="42" spans="1:7" x14ac:dyDescent="0.25">
      <c r="A42" s="139" t="s">
        <v>531</v>
      </c>
      <c r="B42" s="123" t="s">
        <v>522</v>
      </c>
      <c r="C42" s="96" t="s">
        <v>528</v>
      </c>
      <c r="D42" s="96" t="s">
        <v>530</v>
      </c>
      <c r="E42" s="122">
        <v>800</v>
      </c>
      <c r="F42" s="115">
        <v>2239.6999999999998</v>
      </c>
      <c r="G42" s="115">
        <v>2194.3000000000002</v>
      </c>
    </row>
    <row r="43" spans="1:7" x14ac:dyDescent="0.25">
      <c r="A43" s="139" t="s">
        <v>532</v>
      </c>
      <c r="B43" s="127" t="s">
        <v>522</v>
      </c>
      <c r="C43" s="98" t="s">
        <v>528</v>
      </c>
      <c r="D43" s="98" t="s">
        <v>533</v>
      </c>
      <c r="E43" s="123"/>
      <c r="F43" s="115">
        <f>F44+F47+F49</f>
        <v>10525.6</v>
      </c>
      <c r="G43" s="115">
        <f>G44+G47+G49</f>
        <v>10342.900000000001</v>
      </c>
    </row>
    <row r="44" spans="1:7" ht="75" x14ac:dyDescent="0.25">
      <c r="A44" s="138" t="s">
        <v>534</v>
      </c>
      <c r="B44" s="123" t="s">
        <v>522</v>
      </c>
      <c r="C44" s="96" t="s">
        <v>528</v>
      </c>
      <c r="D44" s="99" t="s">
        <v>535</v>
      </c>
      <c r="E44" s="122"/>
      <c r="F44" s="115">
        <f>F45+F46</f>
        <v>3155.2000000000003</v>
      </c>
      <c r="G44" s="115">
        <f>G45+G46</f>
        <v>3155.2000000000003</v>
      </c>
    </row>
    <row r="45" spans="1:7" ht="75" x14ac:dyDescent="0.25">
      <c r="A45" s="138" t="s">
        <v>509</v>
      </c>
      <c r="B45" s="123" t="s">
        <v>522</v>
      </c>
      <c r="C45" s="96" t="s">
        <v>528</v>
      </c>
      <c r="D45" s="99" t="s">
        <v>535</v>
      </c>
      <c r="E45" s="122">
        <v>100</v>
      </c>
      <c r="F45" s="115">
        <v>3122.8</v>
      </c>
      <c r="G45" s="115">
        <v>3122.8</v>
      </c>
    </row>
    <row r="46" spans="1:7" ht="30" x14ac:dyDescent="0.25">
      <c r="A46" s="138" t="s">
        <v>512</v>
      </c>
      <c r="B46" s="123" t="s">
        <v>522</v>
      </c>
      <c r="C46" s="96" t="s">
        <v>528</v>
      </c>
      <c r="D46" s="99" t="s">
        <v>535</v>
      </c>
      <c r="E46" s="122">
        <v>200</v>
      </c>
      <c r="F46" s="115">
        <v>32.4</v>
      </c>
      <c r="G46" s="115">
        <v>32.4</v>
      </c>
    </row>
    <row r="47" spans="1:7" ht="115.5" customHeight="1" x14ac:dyDescent="0.25">
      <c r="A47" s="138" t="s">
        <v>536</v>
      </c>
      <c r="B47" s="123" t="s">
        <v>522</v>
      </c>
      <c r="C47" s="96" t="s">
        <v>528</v>
      </c>
      <c r="D47" s="96" t="s">
        <v>537</v>
      </c>
      <c r="E47" s="123"/>
      <c r="F47" s="115">
        <f>F48</f>
        <v>3502.1</v>
      </c>
      <c r="G47" s="115">
        <f>G48</f>
        <v>3319.4</v>
      </c>
    </row>
    <row r="48" spans="1:7" ht="75" x14ac:dyDescent="0.25">
      <c r="A48" s="138" t="s">
        <v>509</v>
      </c>
      <c r="B48" s="123" t="s">
        <v>522</v>
      </c>
      <c r="C48" s="96" t="s">
        <v>528</v>
      </c>
      <c r="D48" s="96" t="s">
        <v>537</v>
      </c>
      <c r="E48" s="123" t="s">
        <v>538</v>
      </c>
      <c r="F48" s="115">
        <v>3502.1</v>
      </c>
      <c r="G48" s="115">
        <v>3319.4</v>
      </c>
    </row>
    <row r="49" spans="1:7" ht="45" x14ac:dyDescent="0.25">
      <c r="A49" s="138" t="s">
        <v>539</v>
      </c>
      <c r="B49" s="123" t="s">
        <v>540</v>
      </c>
      <c r="C49" s="96" t="s">
        <v>528</v>
      </c>
      <c r="D49" s="99" t="s">
        <v>541</v>
      </c>
      <c r="E49" s="122"/>
      <c r="F49" s="115">
        <f>F50</f>
        <v>3868.3</v>
      </c>
      <c r="G49" s="115">
        <f>G50</f>
        <v>3868.3</v>
      </c>
    </row>
    <row r="50" spans="1:7" ht="75" x14ac:dyDescent="0.25">
      <c r="A50" s="138" t="s">
        <v>509</v>
      </c>
      <c r="B50" s="123" t="s">
        <v>540</v>
      </c>
      <c r="C50" s="96" t="s">
        <v>528</v>
      </c>
      <c r="D50" s="99" t="s">
        <v>541</v>
      </c>
      <c r="E50" s="122">
        <v>100</v>
      </c>
      <c r="F50" s="115">
        <v>3868.3</v>
      </c>
      <c r="G50" s="115">
        <v>3868.3</v>
      </c>
    </row>
    <row r="51" spans="1:7" x14ac:dyDescent="0.25">
      <c r="A51" s="138" t="s">
        <v>11</v>
      </c>
      <c r="B51" s="123" t="s">
        <v>522</v>
      </c>
      <c r="C51" s="96" t="s">
        <v>10</v>
      </c>
      <c r="D51" s="92"/>
      <c r="E51" s="122"/>
      <c r="F51" s="115">
        <f t="shared" ref="F51:G53" si="3">F52</f>
        <v>483.6</v>
      </c>
      <c r="G51" s="115">
        <f t="shared" si="3"/>
        <v>412.6</v>
      </c>
    </row>
    <row r="52" spans="1:7" x14ac:dyDescent="0.25">
      <c r="A52" s="138" t="s">
        <v>505</v>
      </c>
      <c r="B52" s="123" t="s">
        <v>522</v>
      </c>
      <c r="C52" s="96" t="s">
        <v>10</v>
      </c>
      <c r="D52" s="96" t="s">
        <v>506</v>
      </c>
      <c r="E52" s="122"/>
      <c r="F52" s="115">
        <f t="shared" si="3"/>
        <v>483.6</v>
      </c>
      <c r="G52" s="115">
        <f t="shared" si="3"/>
        <v>412.6</v>
      </c>
    </row>
    <row r="53" spans="1:7" x14ac:dyDescent="0.25">
      <c r="A53" s="139" t="s">
        <v>532</v>
      </c>
      <c r="B53" s="123" t="s">
        <v>522</v>
      </c>
      <c r="C53" s="96" t="s">
        <v>10</v>
      </c>
      <c r="D53" s="96" t="s">
        <v>533</v>
      </c>
      <c r="E53" s="122"/>
      <c r="F53" s="115">
        <f t="shared" si="3"/>
        <v>483.6</v>
      </c>
      <c r="G53" s="115">
        <f t="shared" si="3"/>
        <v>412.6</v>
      </c>
    </row>
    <row r="54" spans="1:7" ht="60" x14ac:dyDescent="0.25">
      <c r="A54" s="139" t="s">
        <v>542</v>
      </c>
      <c r="B54" s="123" t="s">
        <v>522</v>
      </c>
      <c r="C54" s="96" t="s">
        <v>10</v>
      </c>
      <c r="D54" s="92" t="s">
        <v>543</v>
      </c>
      <c r="E54" s="122"/>
      <c r="F54" s="115">
        <f>F55+F56</f>
        <v>483.6</v>
      </c>
      <c r="G54" s="115">
        <f>G55+G56</f>
        <v>412.6</v>
      </c>
    </row>
    <row r="55" spans="1:7" ht="30" x14ac:dyDescent="0.25">
      <c r="A55" s="138" t="s">
        <v>512</v>
      </c>
      <c r="B55" s="123" t="s">
        <v>522</v>
      </c>
      <c r="C55" s="96" t="s">
        <v>10</v>
      </c>
      <c r="D55" s="92" t="s">
        <v>543</v>
      </c>
      <c r="E55" s="122">
        <v>200</v>
      </c>
      <c r="F55" s="115">
        <v>325.7</v>
      </c>
      <c r="G55" s="115">
        <v>325.7</v>
      </c>
    </row>
    <row r="56" spans="1:7" ht="30" x14ac:dyDescent="0.25">
      <c r="A56" s="139" t="s">
        <v>544</v>
      </c>
      <c r="B56" s="123" t="s">
        <v>522</v>
      </c>
      <c r="C56" s="96" t="s">
        <v>10</v>
      </c>
      <c r="D56" s="92" t="s">
        <v>543</v>
      </c>
      <c r="E56" s="122">
        <v>600</v>
      </c>
      <c r="F56" s="115">
        <v>157.9</v>
      </c>
      <c r="G56" s="115">
        <v>86.9</v>
      </c>
    </row>
    <row r="57" spans="1:7" s="100" customFormat="1" x14ac:dyDescent="0.25">
      <c r="A57" s="138" t="s">
        <v>19</v>
      </c>
      <c r="B57" s="123" t="s">
        <v>522</v>
      </c>
      <c r="C57" s="96" t="s">
        <v>18</v>
      </c>
      <c r="D57" s="95"/>
      <c r="E57" s="124"/>
      <c r="F57" s="115">
        <f>F58</f>
        <v>208871.3</v>
      </c>
      <c r="G57" s="115">
        <f>G58</f>
        <v>205150.1</v>
      </c>
    </row>
    <row r="58" spans="1:7" x14ac:dyDescent="0.25">
      <c r="A58" s="138" t="s">
        <v>505</v>
      </c>
      <c r="B58" s="123" t="s">
        <v>522</v>
      </c>
      <c r="C58" s="96" t="s">
        <v>18</v>
      </c>
      <c r="D58" s="96" t="s">
        <v>506</v>
      </c>
      <c r="E58" s="122"/>
      <c r="F58" s="115">
        <f>F59+F63+F66+F69+F71</f>
        <v>208871.3</v>
      </c>
      <c r="G58" s="115">
        <f>G59+G63+G66+G69+G71</f>
        <v>205150.1</v>
      </c>
    </row>
    <row r="59" spans="1:7" ht="45" x14ac:dyDescent="0.25">
      <c r="A59" s="139" t="s">
        <v>545</v>
      </c>
      <c r="B59" s="123" t="s">
        <v>522</v>
      </c>
      <c r="C59" s="96" t="s">
        <v>18</v>
      </c>
      <c r="D59" s="96" t="s">
        <v>546</v>
      </c>
      <c r="E59" s="122"/>
      <c r="F59" s="115">
        <f>F60+F61+F62</f>
        <v>192473.19999999998</v>
      </c>
      <c r="G59" s="115">
        <f>G60+G61+G62</f>
        <v>188783.2</v>
      </c>
    </row>
    <row r="60" spans="1:7" ht="75" x14ac:dyDescent="0.25">
      <c r="A60" s="138" t="s">
        <v>509</v>
      </c>
      <c r="B60" s="123" t="s">
        <v>522</v>
      </c>
      <c r="C60" s="96" t="s">
        <v>18</v>
      </c>
      <c r="D60" s="96" t="s">
        <v>546</v>
      </c>
      <c r="E60" s="122">
        <v>100</v>
      </c>
      <c r="F60" s="115">
        <v>128540.7</v>
      </c>
      <c r="G60" s="115">
        <v>128409.1</v>
      </c>
    </row>
    <row r="61" spans="1:7" ht="30" x14ac:dyDescent="0.25">
      <c r="A61" s="138" t="s">
        <v>512</v>
      </c>
      <c r="B61" s="123" t="s">
        <v>522</v>
      </c>
      <c r="C61" s="96" t="s">
        <v>18</v>
      </c>
      <c r="D61" s="96" t="s">
        <v>546</v>
      </c>
      <c r="E61" s="122">
        <v>200</v>
      </c>
      <c r="F61" s="115">
        <v>61253.1</v>
      </c>
      <c r="G61" s="115">
        <v>57806.3</v>
      </c>
    </row>
    <row r="62" spans="1:7" x14ac:dyDescent="0.25">
      <c r="A62" s="139" t="s">
        <v>531</v>
      </c>
      <c r="B62" s="123" t="s">
        <v>522</v>
      </c>
      <c r="C62" s="96" t="s">
        <v>18</v>
      </c>
      <c r="D62" s="96" t="s">
        <v>546</v>
      </c>
      <c r="E62" s="122">
        <v>800</v>
      </c>
      <c r="F62" s="115">
        <v>2679.4</v>
      </c>
      <c r="G62" s="115">
        <v>2567.8000000000002</v>
      </c>
    </row>
    <row r="63" spans="1:7" ht="45" x14ac:dyDescent="0.25">
      <c r="A63" s="138" t="s">
        <v>547</v>
      </c>
      <c r="B63" s="123" t="s">
        <v>522</v>
      </c>
      <c r="C63" s="96" t="s">
        <v>18</v>
      </c>
      <c r="D63" s="96" t="s">
        <v>548</v>
      </c>
      <c r="E63" s="122"/>
      <c r="F63" s="115">
        <f>F64+F65</f>
        <v>14617.8</v>
      </c>
      <c r="G63" s="115">
        <f>G64+G65</f>
        <v>14617.8</v>
      </c>
    </row>
    <row r="64" spans="1:7" ht="30" x14ac:dyDescent="0.25">
      <c r="A64" s="138" t="s">
        <v>512</v>
      </c>
      <c r="B64" s="123" t="s">
        <v>522</v>
      </c>
      <c r="C64" s="96" t="s">
        <v>18</v>
      </c>
      <c r="D64" s="96" t="s">
        <v>548</v>
      </c>
      <c r="E64" s="122">
        <v>200</v>
      </c>
      <c r="F64" s="115">
        <v>9168.4</v>
      </c>
      <c r="G64" s="115">
        <v>9168.4</v>
      </c>
    </row>
    <row r="65" spans="1:7" x14ac:dyDescent="0.25">
      <c r="A65" s="139" t="s">
        <v>531</v>
      </c>
      <c r="B65" s="123" t="s">
        <v>522</v>
      </c>
      <c r="C65" s="96" t="s">
        <v>18</v>
      </c>
      <c r="D65" s="96" t="s">
        <v>548</v>
      </c>
      <c r="E65" s="122">
        <v>800</v>
      </c>
      <c r="F65" s="115">
        <v>5449.4</v>
      </c>
      <c r="G65" s="115">
        <v>5449.4</v>
      </c>
    </row>
    <row r="66" spans="1:7" x14ac:dyDescent="0.25">
      <c r="A66" s="138" t="s">
        <v>549</v>
      </c>
      <c r="B66" s="123" t="s">
        <v>522</v>
      </c>
      <c r="C66" s="96" t="s">
        <v>18</v>
      </c>
      <c r="D66" s="96" t="s">
        <v>550</v>
      </c>
      <c r="E66" s="122"/>
      <c r="F66" s="115">
        <f>F67+F68</f>
        <v>752</v>
      </c>
      <c r="G66" s="115">
        <f>G67+G68</f>
        <v>752</v>
      </c>
    </row>
    <row r="67" spans="1:7" ht="30" x14ac:dyDescent="0.25">
      <c r="A67" s="138" t="s">
        <v>512</v>
      </c>
      <c r="B67" s="123" t="s">
        <v>522</v>
      </c>
      <c r="C67" s="96" t="s">
        <v>18</v>
      </c>
      <c r="D67" s="96" t="s">
        <v>550</v>
      </c>
      <c r="E67" s="122">
        <v>200</v>
      </c>
      <c r="F67" s="115">
        <v>200</v>
      </c>
      <c r="G67" s="115">
        <v>200</v>
      </c>
    </row>
    <row r="68" spans="1:7" x14ac:dyDescent="0.25">
      <c r="A68" s="139" t="s">
        <v>531</v>
      </c>
      <c r="B68" s="123" t="s">
        <v>522</v>
      </c>
      <c r="C68" s="96" t="s">
        <v>18</v>
      </c>
      <c r="D68" s="96" t="s">
        <v>550</v>
      </c>
      <c r="E68" s="122">
        <v>800</v>
      </c>
      <c r="F68" s="115">
        <v>552</v>
      </c>
      <c r="G68" s="115">
        <v>552</v>
      </c>
    </row>
    <row r="69" spans="1:7" x14ac:dyDescent="0.25">
      <c r="A69" s="139" t="s">
        <v>551</v>
      </c>
      <c r="B69" s="123" t="s">
        <v>522</v>
      </c>
      <c r="C69" s="96" t="s">
        <v>18</v>
      </c>
      <c r="D69" s="96" t="s">
        <v>552</v>
      </c>
      <c r="E69" s="122"/>
      <c r="F69" s="115">
        <f>F70</f>
        <v>121.1</v>
      </c>
      <c r="G69" s="115">
        <f>G70</f>
        <v>121.1</v>
      </c>
    </row>
    <row r="70" spans="1:7" x14ac:dyDescent="0.25">
      <c r="A70" s="139" t="s">
        <v>531</v>
      </c>
      <c r="B70" s="123" t="s">
        <v>522</v>
      </c>
      <c r="C70" s="96" t="s">
        <v>18</v>
      </c>
      <c r="D70" s="96" t="s">
        <v>552</v>
      </c>
      <c r="E70" s="122">
        <v>800</v>
      </c>
      <c r="F70" s="115">
        <v>121.1</v>
      </c>
      <c r="G70" s="115">
        <v>121.1</v>
      </c>
    </row>
    <row r="71" spans="1:7" ht="30" x14ac:dyDescent="0.25">
      <c r="A71" s="138" t="s">
        <v>516</v>
      </c>
      <c r="B71" s="123" t="s">
        <v>522</v>
      </c>
      <c r="C71" s="96" t="s">
        <v>18</v>
      </c>
      <c r="D71" s="96" t="s">
        <v>517</v>
      </c>
      <c r="E71" s="122"/>
      <c r="F71" s="115">
        <f>F72</f>
        <v>907.2</v>
      </c>
      <c r="G71" s="115">
        <f>G72</f>
        <v>876</v>
      </c>
    </row>
    <row r="72" spans="1:7" x14ac:dyDescent="0.25">
      <c r="A72" s="138" t="s">
        <v>513</v>
      </c>
      <c r="B72" s="123" t="s">
        <v>522</v>
      </c>
      <c r="C72" s="96" t="s">
        <v>18</v>
      </c>
      <c r="D72" s="96" t="s">
        <v>517</v>
      </c>
      <c r="E72" s="122">
        <v>300</v>
      </c>
      <c r="F72" s="115">
        <v>907.2</v>
      </c>
      <c r="G72" s="115">
        <v>876</v>
      </c>
    </row>
    <row r="73" spans="1:7" x14ac:dyDescent="0.25">
      <c r="A73" s="138" t="s">
        <v>21</v>
      </c>
      <c r="B73" s="123" t="s">
        <v>522</v>
      </c>
      <c r="C73" s="96" t="s">
        <v>20</v>
      </c>
      <c r="D73" s="96"/>
      <c r="E73" s="115"/>
      <c r="F73" s="115">
        <f>F74</f>
        <v>804.9</v>
      </c>
      <c r="G73" s="115">
        <f t="shared" ref="G73" si="4">G74</f>
        <v>804.9</v>
      </c>
    </row>
    <row r="74" spans="1:7" x14ac:dyDescent="0.25">
      <c r="A74" s="138" t="s">
        <v>23</v>
      </c>
      <c r="B74" s="123" t="s">
        <v>522</v>
      </c>
      <c r="C74" s="96" t="s">
        <v>22</v>
      </c>
      <c r="D74" s="96"/>
      <c r="E74" s="115"/>
      <c r="F74" s="115">
        <f>F75</f>
        <v>804.9</v>
      </c>
      <c r="G74" s="115">
        <f>G75</f>
        <v>804.9</v>
      </c>
    </row>
    <row r="75" spans="1:7" x14ac:dyDescent="0.25">
      <c r="A75" s="138" t="s">
        <v>505</v>
      </c>
      <c r="B75" s="123" t="s">
        <v>522</v>
      </c>
      <c r="C75" s="96" t="s">
        <v>22</v>
      </c>
      <c r="D75" s="96" t="s">
        <v>506</v>
      </c>
      <c r="E75" s="122"/>
      <c r="F75" s="115">
        <f>F76+F78</f>
        <v>804.9</v>
      </c>
      <c r="G75" s="115">
        <f>G76+G78</f>
        <v>804.9</v>
      </c>
    </row>
    <row r="76" spans="1:7" x14ac:dyDescent="0.25">
      <c r="A76" s="138" t="s">
        <v>553</v>
      </c>
      <c r="B76" s="123" t="s">
        <v>522</v>
      </c>
      <c r="C76" s="96" t="s">
        <v>22</v>
      </c>
      <c r="D76" s="96" t="s">
        <v>554</v>
      </c>
      <c r="E76" s="122"/>
      <c r="F76" s="115">
        <f>F77</f>
        <v>794.9</v>
      </c>
      <c r="G76" s="115">
        <f t="shared" ref="G76" si="5">G77</f>
        <v>794.9</v>
      </c>
    </row>
    <row r="77" spans="1:7" ht="30" x14ac:dyDescent="0.25">
      <c r="A77" s="138" t="s">
        <v>512</v>
      </c>
      <c r="B77" s="123" t="s">
        <v>522</v>
      </c>
      <c r="C77" s="96" t="s">
        <v>22</v>
      </c>
      <c r="D77" s="96" t="s">
        <v>554</v>
      </c>
      <c r="E77" s="122">
        <v>200</v>
      </c>
      <c r="F77" s="115">
        <v>794.9</v>
      </c>
      <c r="G77" s="115">
        <v>794.9</v>
      </c>
    </row>
    <row r="78" spans="1:7" x14ac:dyDescent="0.25">
      <c r="A78" s="138" t="s">
        <v>555</v>
      </c>
      <c r="B78" s="123" t="s">
        <v>522</v>
      </c>
      <c r="C78" s="96" t="s">
        <v>22</v>
      </c>
      <c r="D78" s="96" t="s">
        <v>556</v>
      </c>
      <c r="E78" s="122"/>
      <c r="F78" s="115">
        <f>+F79</f>
        <v>10</v>
      </c>
      <c r="G78" s="115">
        <f>+G79</f>
        <v>10</v>
      </c>
    </row>
    <row r="79" spans="1:7" x14ac:dyDescent="0.25">
      <c r="A79" s="138" t="s">
        <v>513</v>
      </c>
      <c r="B79" s="123" t="s">
        <v>522</v>
      </c>
      <c r="C79" s="96" t="s">
        <v>22</v>
      </c>
      <c r="D79" s="96" t="s">
        <v>556</v>
      </c>
      <c r="E79" s="122">
        <v>300</v>
      </c>
      <c r="F79" s="115">
        <v>10</v>
      </c>
      <c r="G79" s="115">
        <v>10</v>
      </c>
    </row>
    <row r="80" spans="1:7" x14ac:dyDescent="0.25">
      <c r="A80" s="140" t="s">
        <v>27</v>
      </c>
      <c r="B80" s="127" t="s">
        <v>522</v>
      </c>
      <c r="C80" s="98" t="s">
        <v>26</v>
      </c>
      <c r="D80" s="98"/>
      <c r="E80" s="125"/>
      <c r="F80" s="115">
        <f>F81+F93+F130+F112</f>
        <v>3783206.0999999996</v>
      </c>
      <c r="G80" s="115">
        <f>G81+G93+G130+G112</f>
        <v>3322957.2</v>
      </c>
    </row>
    <row r="81" spans="1:7" x14ac:dyDescent="0.25">
      <c r="A81" s="140" t="s">
        <v>31</v>
      </c>
      <c r="B81" s="127" t="s">
        <v>522</v>
      </c>
      <c r="C81" s="98" t="s">
        <v>30</v>
      </c>
      <c r="D81" s="98"/>
      <c r="E81" s="125"/>
      <c r="F81" s="115">
        <f t="shared" ref="F81:G83" si="6">F82</f>
        <v>1625489.0999999999</v>
      </c>
      <c r="G81" s="115">
        <f t="shared" si="6"/>
        <v>1500262.2000000002</v>
      </c>
    </row>
    <row r="82" spans="1:7" ht="45" x14ac:dyDescent="0.25">
      <c r="A82" s="140" t="s">
        <v>557</v>
      </c>
      <c r="B82" s="127" t="s">
        <v>522</v>
      </c>
      <c r="C82" s="98" t="s">
        <v>30</v>
      </c>
      <c r="D82" s="98" t="s">
        <v>558</v>
      </c>
      <c r="E82" s="125"/>
      <c r="F82" s="115">
        <f t="shared" si="6"/>
        <v>1625489.0999999999</v>
      </c>
      <c r="G82" s="115">
        <f t="shared" si="6"/>
        <v>1500262.2000000002</v>
      </c>
    </row>
    <row r="83" spans="1:7" ht="45" x14ac:dyDescent="0.25">
      <c r="A83" s="140" t="s">
        <v>559</v>
      </c>
      <c r="B83" s="127" t="s">
        <v>522</v>
      </c>
      <c r="C83" s="98" t="s">
        <v>30</v>
      </c>
      <c r="D83" s="98" t="s">
        <v>560</v>
      </c>
      <c r="E83" s="125"/>
      <c r="F83" s="115">
        <f t="shared" si="6"/>
        <v>1625489.0999999999</v>
      </c>
      <c r="G83" s="115">
        <f t="shared" si="6"/>
        <v>1500262.2000000002</v>
      </c>
    </row>
    <row r="84" spans="1:7" ht="45" x14ac:dyDescent="0.25">
      <c r="A84" s="140" t="s">
        <v>561</v>
      </c>
      <c r="B84" s="127" t="s">
        <v>522</v>
      </c>
      <c r="C84" s="98" t="s">
        <v>30</v>
      </c>
      <c r="D84" s="98" t="s">
        <v>562</v>
      </c>
      <c r="E84" s="125"/>
      <c r="F84" s="115">
        <f>F85+F87+F91+F89</f>
        <v>1625489.0999999999</v>
      </c>
      <c r="G84" s="115">
        <f>G85+G87+G91+G89</f>
        <v>1500262.2000000002</v>
      </c>
    </row>
    <row r="85" spans="1:7" ht="167.25" customHeight="1" x14ac:dyDescent="0.25">
      <c r="A85" s="140" t="s">
        <v>563</v>
      </c>
      <c r="B85" s="127" t="s">
        <v>522</v>
      </c>
      <c r="C85" s="98" t="s">
        <v>30</v>
      </c>
      <c r="D85" s="98" t="s">
        <v>564</v>
      </c>
      <c r="E85" s="125"/>
      <c r="F85" s="115">
        <f>F86</f>
        <v>1168012.7</v>
      </c>
      <c r="G85" s="115">
        <f>G86</f>
        <v>1168012.7</v>
      </c>
    </row>
    <row r="86" spans="1:7" ht="30" x14ac:dyDescent="0.25">
      <c r="A86" s="141" t="s">
        <v>565</v>
      </c>
      <c r="B86" s="127" t="s">
        <v>522</v>
      </c>
      <c r="C86" s="98" t="s">
        <v>30</v>
      </c>
      <c r="D86" s="98" t="s">
        <v>564</v>
      </c>
      <c r="E86" s="125">
        <v>400</v>
      </c>
      <c r="F86" s="115">
        <v>1168012.7</v>
      </c>
      <c r="G86" s="115">
        <v>1168012.7</v>
      </c>
    </row>
    <row r="87" spans="1:7" ht="213.75" customHeight="1" x14ac:dyDescent="0.25">
      <c r="A87" s="141" t="s">
        <v>1120</v>
      </c>
      <c r="B87" s="127" t="s">
        <v>522</v>
      </c>
      <c r="C87" s="98" t="s">
        <v>30</v>
      </c>
      <c r="D87" s="98" t="s">
        <v>566</v>
      </c>
      <c r="E87" s="125"/>
      <c r="F87" s="115">
        <f>F88</f>
        <v>4284.8999999999996</v>
      </c>
      <c r="G87" s="115">
        <f>G88</f>
        <v>4272.3</v>
      </c>
    </row>
    <row r="88" spans="1:7" ht="30" x14ac:dyDescent="0.25">
      <c r="A88" s="141" t="s">
        <v>565</v>
      </c>
      <c r="B88" s="127" t="s">
        <v>522</v>
      </c>
      <c r="C88" s="98" t="s">
        <v>30</v>
      </c>
      <c r="D88" s="98" t="s">
        <v>566</v>
      </c>
      <c r="E88" s="125">
        <v>400</v>
      </c>
      <c r="F88" s="115">
        <v>4284.8999999999996</v>
      </c>
      <c r="G88" s="115">
        <v>4272.3</v>
      </c>
    </row>
    <row r="89" spans="1:7" ht="135" x14ac:dyDescent="0.25">
      <c r="A89" s="142" t="s">
        <v>567</v>
      </c>
      <c r="B89" s="127" t="s">
        <v>522</v>
      </c>
      <c r="C89" s="98" t="s">
        <v>30</v>
      </c>
      <c r="D89" s="98" t="s">
        <v>568</v>
      </c>
      <c r="E89" s="125"/>
      <c r="F89" s="115">
        <f>F90</f>
        <v>452493.7</v>
      </c>
      <c r="G89" s="115">
        <f>G90</f>
        <v>327279.40000000002</v>
      </c>
    </row>
    <row r="90" spans="1:7" ht="30" x14ac:dyDescent="0.25">
      <c r="A90" s="141" t="s">
        <v>565</v>
      </c>
      <c r="B90" s="127" t="s">
        <v>522</v>
      </c>
      <c r="C90" s="98" t="s">
        <v>30</v>
      </c>
      <c r="D90" s="98" t="s">
        <v>568</v>
      </c>
      <c r="E90" s="125">
        <v>400</v>
      </c>
      <c r="F90" s="115">
        <v>452493.7</v>
      </c>
      <c r="G90" s="115">
        <v>327279.40000000002</v>
      </c>
    </row>
    <row r="91" spans="1:7" ht="45" x14ac:dyDescent="0.25">
      <c r="A91" s="141" t="s">
        <v>569</v>
      </c>
      <c r="B91" s="127" t="s">
        <v>522</v>
      </c>
      <c r="C91" s="98" t="s">
        <v>30</v>
      </c>
      <c r="D91" s="98" t="s">
        <v>570</v>
      </c>
      <c r="E91" s="125"/>
      <c r="F91" s="115">
        <f>F92</f>
        <v>697.8</v>
      </c>
      <c r="G91" s="115">
        <f>G92</f>
        <v>697.8</v>
      </c>
    </row>
    <row r="92" spans="1:7" ht="30" x14ac:dyDescent="0.25">
      <c r="A92" s="138" t="s">
        <v>512</v>
      </c>
      <c r="B92" s="127" t="s">
        <v>522</v>
      </c>
      <c r="C92" s="98" t="s">
        <v>30</v>
      </c>
      <c r="D92" s="98" t="s">
        <v>570</v>
      </c>
      <c r="E92" s="125">
        <v>200</v>
      </c>
      <c r="F92" s="115">
        <v>697.8</v>
      </c>
      <c r="G92" s="115">
        <v>697.8</v>
      </c>
    </row>
    <row r="93" spans="1:7" x14ac:dyDescent="0.25">
      <c r="A93" s="140" t="s">
        <v>33</v>
      </c>
      <c r="B93" s="127" t="s">
        <v>522</v>
      </c>
      <c r="C93" s="98" t="s">
        <v>32</v>
      </c>
      <c r="D93" s="101"/>
      <c r="E93" s="125"/>
      <c r="F93" s="115">
        <f>F97+F94</f>
        <v>328851.20000000001</v>
      </c>
      <c r="G93" s="115">
        <f>G97+G94</f>
        <v>320807.59999999998</v>
      </c>
    </row>
    <row r="94" spans="1:7" x14ac:dyDescent="0.25">
      <c r="A94" s="138" t="s">
        <v>505</v>
      </c>
      <c r="B94" s="127" t="s">
        <v>522</v>
      </c>
      <c r="C94" s="98" t="s">
        <v>32</v>
      </c>
      <c r="D94" s="96" t="s">
        <v>506</v>
      </c>
      <c r="E94" s="125"/>
      <c r="F94" s="115">
        <f>F95</f>
        <v>6616.5</v>
      </c>
      <c r="G94" s="115">
        <f>G95</f>
        <v>6578.3</v>
      </c>
    </row>
    <row r="95" spans="1:7" s="200" customFormat="1" ht="65.25" customHeight="1" x14ac:dyDescent="0.25">
      <c r="A95" s="197" t="s">
        <v>571</v>
      </c>
      <c r="B95" s="198" t="s">
        <v>522</v>
      </c>
      <c r="C95" s="195" t="s">
        <v>32</v>
      </c>
      <c r="D95" s="195" t="s">
        <v>572</v>
      </c>
      <c r="E95" s="199"/>
      <c r="F95" s="196">
        <v>6616.5</v>
      </c>
      <c r="G95" s="196">
        <v>6578.3</v>
      </c>
    </row>
    <row r="96" spans="1:7" x14ac:dyDescent="0.25">
      <c r="A96" s="139" t="s">
        <v>531</v>
      </c>
      <c r="B96" s="127" t="s">
        <v>522</v>
      </c>
      <c r="C96" s="98" t="s">
        <v>32</v>
      </c>
      <c r="D96" s="98" t="s">
        <v>572</v>
      </c>
      <c r="E96" s="125">
        <v>800</v>
      </c>
      <c r="F96" s="196">
        <v>6616.5</v>
      </c>
      <c r="G96" s="196">
        <v>6578.3</v>
      </c>
    </row>
    <row r="97" spans="1:7" ht="30" x14ac:dyDescent="0.25">
      <c r="A97" s="140" t="s">
        <v>573</v>
      </c>
      <c r="B97" s="127" t="s">
        <v>522</v>
      </c>
      <c r="C97" s="98" t="s">
        <v>32</v>
      </c>
      <c r="D97" s="98" t="s">
        <v>574</v>
      </c>
      <c r="E97" s="125"/>
      <c r="F97" s="115">
        <f t="shared" ref="F97:G98" si="7">F98</f>
        <v>322234.7</v>
      </c>
      <c r="G97" s="115">
        <f t="shared" si="7"/>
        <v>314229.3</v>
      </c>
    </row>
    <row r="98" spans="1:7" ht="30" x14ac:dyDescent="0.25">
      <c r="A98" s="140" t="s">
        <v>575</v>
      </c>
      <c r="B98" s="127" t="s">
        <v>522</v>
      </c>
      <c r="C98" s="98" t="s">
        <v>32</v>
      </c>
      <c r="D98" s="98" t="s">
        <v>576</v>
      </c>
      <c r="E98" s="125"/>
      <c r="F98" s="115">
        <f t="shared" si="7"/>
        <v>322234.7</v>
      </c>
      <c r="G98" s="115">
        <f t="shared" si="7"/>
        <v>314229.3</v>
      </c>
    </row>
    <row r="99" spans="1:7" ht="60" x14ac:dyDescent="0.25">
      <c r="A99" s="140" t="s">
        <v>577</v>
      </c>
      <c r="B99" s="127" t="s">
        <v>522</v>
      </c>
      <c r="C99" s="98" t="s">
        <v>32</v>
      </c>
      <c r="D99" s="98" t="s">
        <v>578</v>
      </c>
      <c r="E99" s="125"/>
      <c r="F99" s="115">
        <f>F100+F102+F104+F106+F108+F110</f>
        <v>322234.7</v>
      </c>
      <c r="G99" s="115">
        <f>G100+G102+G104+G106+G108+G110</f>
        <v>314229.3</v>
      </c>
    </row>
    <row r="100" spans="1:7" x14ac:dyDescent="0.25">
      <c r="A100" s="142" t="s">
        <v>579</v>
      </c>
      <c r="B100" s="127" t="s">
        <v>522</v>
      </c>
      <c r="C100" s="98" t="s">
        <v>32</v>
      </c>
      <c r="D100" s="98" t="s">
        <v>580</v>
      </c>
      <c r="E100" s="125"/>
      <c r="F100" s="115">
        <f>F101</f>
        <v>101683.5</v>
      </c>
      <c r="G100" s="115">
        <f>G101</f>
        <v>101683.5</v>
      </c>
    </row>
    <row r="101" spans="1:7" ht="30" x14ac:dyDescent="0.25">
      <c r="A101" s="138" t="s">
        <v>512</v>
      </c>
      <c r="B101" s="127" t="s">
        <v>522</v>
      </c>
      <c r="C101" s="98" t="s">
        <v>32</v>
      </c>
      <c r="D101" s="98" t="s">
        <v>580</v>
      </c>
      <c r="E101" s="125">
        <v>200</v>
      </c>
      <c r="F101" s="115">
        <v>101683.5</v>
      </c>
      <c r="G101" s="115">
        <v>101683.5</v>
      </c>
    </row>
    <row r="102" spans="1:7" ht="60" x14ac:dyDescent="0.25">
      <c r="A102" s="138" t="s">
        <v>581</v>
      </c>
      <c r="B102" s="127" t="s">
        <v>522</v>
      </c>
      <c r="C102" s="98" t="s">
        <v>32</v>
      </c>
      <c r="D102" s="98" t="s">
        <v>582</v>
      </c>
      <c r="E102" s="125"/>
      <c r="F102" s="115">
        <v>0.1</v>
      </c>
      <c r="G102" s="115">
        <f>G103</f>
        <v>0</v>
      </c>
    </row>
    <row r="103" spans="1:7" ht="30" x14ac:dyDescent="0.25">
      <c r="A103" s="138" t="s">
        <v>512</v>
      </c>
      <c r="B103" s="127" t="s">
        <v>522</v>
      </c>
      <c r="C103" s="98" t="s">
        <v>32</v>
      </c>
      <c r="D103" s="98" t="s">
        <v>582</v>
      </c>
      <c r="E103" s="125">
        <v>200</v>
      </c>
      <c r="F103" s="115">
        <v>0.1</v>
      </c>
      <c r="G103" s="115">
        <v>0</v>
      </c>
    </row>
    <row r="104" spans="1:7" ht="75" x14ac:dyDescent="0.25">
      <c r="A104" s="138" t="s">
        <v>583</v>
      </c>
      <c r="B104" s="127" t="s">
        <v>522</v>
      </c>
      <c r="C104" s="98" t="s">
        <v>32</v>
      </c>
      <c r="D104" s="98" t="s">
        <v>584</v>
      </c>
      <c r="E104" s="125"/>
      <c r="F104" s="115">
        <v>78454.600000000006</v>
      </c>
      <c r="G104" s="115">
        <f>G105</f>
        <v>78454.600000000006</v>
      </c>
    </row>
    <row r="105" spans="1:7" ht="30" x14ac:dyDescent="0.25">
      <c r="A105" s="138" t="s">
        <v>512</v>
      </c>
      <c r="B105" s="127" t="s">
        <v>522</v>
      </c>
      <c r="C105" s="98" t="s">
        <v>32</v>
      </c>
      <c r="D105" s="98" t="s">
        <v>584</v>
      </c>
      <c r="E105" s="125">
        <v>200</v>
      </c>
      <c r="F105" s="115">
        <v>78454.600000000006</v>
      </c>
      <c r="G105" s="115">
        <v>78454.600000000006</v>
      </c>
    </row>
    <row r="106" spans="1:7" ht="45" x14ac:dyDescent="0.25">
      <c r="A106" s="140" t="s">
        <v>585</v>
      </c>
      <c r="B106" s="127" t="s">
        <v>522</v>
      </c>
      <c r="C106" s="98" t="s">
        <v>32</v>
      </c>
      <c r="D106" s="98" t="s">
        <v>586</v>
      </c>
      <c r="E106" s="125"/>
      <c r="F106" s="115">
        <f>F107</f>
        <v>56558.8</v>
      </c>
      <c r="G106" s="115">
        <f>G107</f>
        <v>48558.5</v>
      </c>
    </row>
    <row r="107" spans="1:7" x14ac:dyDescent="0.25">
      <c r="A107" s="141" t="s">
        <v>531</v>
      </c>
      <c r="B107" s="127" t="s">
        <v>522</v>
      </c>
      <c r="C107" s="98" t="s">
        <v>32</v>
      </c>
      <c r="D107" s="98" t="s">
        <v>586</v>
      </c>
      <c r="E107" s="125">
        <v>800</v>
      </c>
      <c r="F107" s="115">
        <v>56558.8</v>
      </c>
      <c r="G107" s="115">
        <v>48558.5</v>
      </c>
    </row>
    <row r="108" spans="1:7" ht="110.25" customHeight="1" x14ac:dyDescent="0.25">
      <c r="A108" s="140" t="s">
        <v>587</v>
      </c>
      <c r="B108" s="127" t="s">
        <v>522</v>
      </c>
      <c r="C108" s="98" t="s">
        <v>32</v>
      </c>
      <c r="D108" s="98" t="s">
        <v>588</v>
      </c>
      <c r="E108" s="125"/>
      <c r="F108" s="115">
        <f>F109</f>
        <v>85050.3</v>
      </c>
      <c r="G108" s="115">
        <f>G109</f>
        <v>85050</v>
      </c>
    </row>
    <row r="109" spans="1:7" x14ac:dyDescent="0.25">
      <c r="A109" s="141" t="s">
        <v>531</v>
      </c>
      <c r="B109" s="127" t="s">
        <v>522</v>
      </c>
      <c r="C109" s="98" t="s">
        <v>32</v>
      </c>
      <c r="D109" s="98" t="s">
        <v>588</v>
      </c>
      <c r="E109" s="125">
        <v>800</v>
      </c>
      <c r="F109" s="115">
        <v>85050.3</v>
      </c>
      <c r="G109" s="115">
        <v>85050</v>
      </c>
    </row>
    <row r="110" spans="1:7" ht="111.75" customHeight="1" x14ac:dyDescent="0.25">
      <c r="A110" s="141" t="s">
        <v>589</v>
      </c>
      <c r="B110" s="127" t="s">
        <v>522</v>
      </c>
      <c r="C110" s="98" t="s">
        <v>32</v>
      </c>
      <c r="D110" s="98" t="s">
        <v>590</v>
      </c>
      <c r="E110" s="125"/>
      <c r="F110" s="115">
        <f>F111</f>
        <v>487.4</v>
      </c>
      <c r="G110" s="115">
        <f>G111</f>
        <v>482.7</v>
      </c>
    </row>
    <row r="111" spans="1:7" x14ac:dyDescent="0.25">
      <c r="A111" s="141" t="s">
        <v>531</v>
      </c>
      <c r="B111" s="127" t="s">
        <v>522</v>
      </c>
      <c r="C111" s="98" t="s">
        <v>32</v>
      </c>
      <c r="D111" s="98" t="s">
        <v>590</v>
      </c>
      <c r="E111" s="125">
        <v>800</v>
      </c>
      <c r="F111" s="115">
        <v>487.4</v>
      </c>
      <c r="G111" s="115">
        <v>482.7</v>
      </c>
    </row>
    <row r="112" spans="1:7" x14ac:dyDescent="0.25">
      <c r="A112" s="140" t="s">
        <v>164</v>
      </c>
      <c r="B112" s="127" t="s">
        <v>522</v>
      </c>
      <c r="C112" s="98" t="s">
        <v>34</v>
      </c>
      <c r="D112" s="98"/>
      <c r="E112" s="125"/>
      <c r="F112" s="126">
        <f>F113</f>
        <v>1393999.9</v>
      </c>
      <c r="G112" s="126">
        <f>G113</f>
        <v>1302306.1000000001</v>
      </c>
    </row>
    <row r="113" spans="1:7" ht="30" x14ac:dyDescent="0.25">
      <c r="A113" s="140" t="s">
        <v>573</v>
      </c>
      <c r="B113" s="127" t="s">
        <v>522</v>
      </c>
      <c r="C113" s="98" t="s">
        <v>34</v>
      </c>
      <c r="D113" s="98" t="s">
        <v>574</v>
      </c>
      <c r="E113" s="125"/>
      <c r="F113" s="126">
        <f>F114</f>
        <v>1393999.9</v>
      </c>
      <c r="G113" s="126">
        <f>G114</f>
        <v>1302306.1000000001</v>
      </c>
    </row>
    <row r="114" spans="1:7" ht="45" x14ac:dyDescent="0.25">
      <c r="A114" s="140" t="s">
        <v>591</v>
      </c>
      <c r="B114" s="127" t="s">
        <v>522</v>
      </c>
      <c r="C114" s="98" t="s">
        <v>34</v>
      </c>
      <c r="D114" s="98" t="s">
        <v>592</v>
      </c>
      <c r="E114" s="125"/>
      <c r="F114" s="126">
        <f>F115+F120</f>
        <v>1393999.9</v>
      </c>
      <c r="G114" s="126">
        <f>G115+G120</f>
        <v>1302306.1000000001</v>
      </c>
    </row>
    <row r="115" spans="1:7" ht="30" x14ac:dyDescent="0.25">
      <c r="A115" s="140" t="s">
        <v>593</v>
      </c>
      <c r="B115" s="127" t="s">
        <v>522</v>
      </c>
      <c r="C115" s="98" t="s">
        <v>34</v>
      </c>
      <c r="D115" s="98" t="s">
        <v>594</v>
      </c>
      <c r="E115" s="125"/>
      <c r="F115" s="115">
        <f>F116+F118</f>
        <v>701353.9</v>
      </c>
      <c r="G115" s="115">
        <f>G116+G118</f>
        <v>697330</v>
      </c>
    </row>
    <row r="116" spans="1:7" ht="45" x14ac:dyDescent="0.25">
      <c r="A116" s="138" t="s">
        <v>595</v>
      </c>
      <c r="B116" s="127" t="s">
        <v>522</v>
      </c>
      <c r="C116" s="98" t="s">
        <v>34</v>
      </c>
      <c r="D116" s="98" t="s">
        <v>596</v>
      </c>
      <c r="E116" s="125"/>
      <c r="F116" s="115">
        <f>F117</f>
        <v>688456</v>
      </c>
      <c r="G116" s="115">
        <f>G117</f>
        <v>688456</v>
      </c>
    </row>
    <row r="117" spans="1:7" ht="30" x14ac:dyDescent="0.25">
      <c r="A117" s="138" t="s">
        <v>512</v>
      </c>
      <c r="B117" s="127" t="s">
        <v>522</v>
      </c>
      <c r="C117" s="98" t="s">
        <v>34</v>
      </c>
      <c r="D117" s="98" t="s">
        <v>596</v>
      </c>
      <c r="E117" s="125">
        <v>200</v>
      </c>
      <c r="F117" s="115">
        <v>688456</v>
      </c>
      <c r="G117" s="115">
        <v>688456</v>
      </c>
    </row>
    <row r="118" spans="1:7" ht="60" x14ac:dyDescent="0.25">
      <c r="A118" s="138" t="s">
        <v>597</v>
      </c>
      <c r="B118" s="127" t="s">
        <v>522</v>
      </c>
      <c r="C118" s="98" t="s">
        <v>34</v>
      </c>
      <c r="D118" s="98" t="s">
        <v>598</v>
      </c>
      <c r="E118" s="125"/>
      <c r="F118" s="115">
        <f>F119</f>
        <v>12897.9</v>
      </c>
      <c r="G118" s="115">
        <f>G119</f>
        <v>8874</v>
      </c>
    </row>
    <row r="119" spans="1:7" ht="30" x14ac:dyDescent="0.25">
      <c r="A119" s="138" t="s">
        <v>512</v>
      </c>
      <c r="B119" s="127" t="s">
        <v>522</v>
      </c>
      <c r="C119" s="98" t="s">
        <v>34</v>
      </c>
      <c r="D119" s="98" t="s">
        <v>598</v>
      </c>
      <c r="E119" s="125">
        <v>200</v>
      </c>
      <c r="F119" s="115">
        <v>12897.9</v>
      </c>
      <c r="G119" s="115">
        <v>8874</v>
      </c>
    </row>
    <row r="120" spans="1:7" ht="30" x14ac:dyDescent="0.25">
      <c r="A120" s="141" t="s">
        <v>599</v>
      </c>
      <c r="B120" s="127" t="s">
        <v>522</v>
      </c>
      <c r="C120" s="98" t="s">
        <v>34</v>
      </c>
      <c r="D120" s="98" t="s">
        <v>600</v>
      </c>
      <c r="E120" s="125"/>
      <c r="F120" s="115">
        <f>F121+F124+F126+F128</f>
        <v>692645.99999999988</v>
      </c>
      <c r="G120" s="115">
        <f>G121+G124+G126+G128</f>
        <v>604976.1</v>
      </c>
    </row>
    <row r="121" spans="1:7" ht="45" x14ac:dyDescent="0.25">
      <c r="A121" s="141" t="s">
        <v>601</v>
      </c>
      <c r="B121" s="127" t="s">
        <v>522</v>
      </c>
      <c r="C121" s="98" t="s">
        <v>34</v>
      </c>
      <c r="D121" s="98" t="s">
        <v>602</v>
      </c>
      <c r="E121" s="125"/>
      <c r="F121" s="115">
        <f>F122+F123</f>
        <v>685475.2</v>
      </c>
      <c r="G121" s="115">
        <f>G122+G123</f>
        <v>602225.80000000005</v>
      </c>
    </row>
    <row r="122" spans="1:7" ht="30" x14ac:dyDescent="0.25">
      <c r="A122" s="138" t="s">
        <v>512</v>
      </c>
      <c r="B122" s="127" t="s">
        <v>522</v>
      </c>
      <c r="C122" s="98" t="s">
        <v>34</v>
      </c>
      <c r="D122" s="98" t="s">
        <v>602</v>
      </c>
      <c r="E122" s="125">
        <v>200</v>
      </c>
      <c r="F122" s="115">
        <v>601235.1</v>
      </c>
      <c r="G122" s="115">
        <v>556061.5</v>
      </c>
    </row>
    <row r="123" spans="1:7" ht="30" x14ac:dyDescent="0.25">
      <c r="A123" s="141" t="s">
        <v>565</v>
      </c>
      <c r="B123" s="127" t="s">
        <v>522</v>
      </c>
      <c r="C123" s="98" t="s">
        <v>34</v>
      </c>
      <c r="D123" s="98" t="s">
        <v>602</v>
      </c>
      <c r="E123" s="125">
        <v>400</v>
      </c>
      <c r="F123" s="115">
        <v>84240.1</v>
      </c>
      <c r="G123" s="115">
        <v>46164.3</v>
      </c>
    </row>
    <row r="124" spans="1:7" ht="60" x14ac:dyDescent="0.25">
      <c r="A124" s="141" t="s">
        <v>603</v>
      </c>
      <c r="B124" s="127" t="s">
        <v>522</v>
      </c>
      <c r="C124" s="98" t="s">
        <v>34</v>
      </c>
      <c r="D124" s="98" t="s">
        <v>604</v>
      </c>
      <c r="E124" s="125"/>
      <c r="F124" s="115">
        <f>F125</f>
        <v>5864.2</v>
      </c>
      <c r="G124" s="115">
        <f>G125</f>
        <v>1559.2</v>
      </c>
    </row>
    <row r="125" spans="1:7" ht="30" x14ac:dyDescent="0.25">
      <c r="A125" s="138" t="s">
        <v>512</v>
      </c>
      <c r="B125" s="127" t="s">
        <v>522</v>
      </c>
      <c r="C125" s="98" t="s">
        <v>34</v>
      </c>
      <c r="D125" s="98" t="s">
        <v>604</v>
      </c>
      <c r="E125" s="125">
        <v>200</v>
      </c>
      <c r="F125" s="115">
        <v>5864.2</v>
      </c>
      <c r="G125" s="115">
        <v>1559.2</v>
      </c>
    </row>
    <row r="126" spans="1:7" ht="30" x14ac:dyDescent="0.25">
      <c r="A126" s="138" t="s">
        <v>605</v>
      </c>
      <c r="B126" s="127" t="s">
        <v>522</v>
      </c>
      <c r="C126" s="98" t="s">
        <v>34</v>
      </c>
      <c r="D126" s="98" t="s">
        <v>606</v>
      </c>
      <c r="E126" s="125"/>
      <c r="F126" s="115">
        <f>F127</f>
        <v>1291.5999999999999</v>
      </c>
      <c r="G126" s="115">
        <f>G127</f>
        <v>1176.0999999999999</v>
      </c>
    </row>
    <row r="127" spans="1:7" ht="30" x14ac:dyDescent="0.25">
      <c r="A127" s="138" t="s">
        <v>512</v>
      </c>
      <c r="B127" s="127" t="s">
        <v>522</v>
      </c>
      <c r="C127" s="98" t="s">
        <v>34</v>
      </c>
      <c r="D127" s="98" t="s">
        <v>606</v>
      </c>
      <c r="E127" s="125">
        <v>200</v>
      </c>
      <c r="F127" s="115">
        <v>1291.5999999999999</v>
      </c>
      <c r="G127" s="115">
        <v>1176.0999999999999</v>
      </c>
    </row>
    <row r="128" spans="1:7" ht="45" x14ac:dyDescent="0.25">
      <c r="A128" s="138" t="s">
        <v>1121</v>
      </c>
      <c r="B128" s="127" t="s">
        <v>522</v>
      </c>
      <c r="C128" s="98" t="s">
        <v>34</v>
      </c>
      <c r="D128" s="98" t="s">
        <v>607</v>
      </c>
      <c r="E128" s="125"/>
      <c r="F128" s="115">
        <f>F129</f>
        <v>15</v>
      </c>
      <c r="G128" s="115">
        <f>G129</f>
        <v>15</v>
      </c>
    </row>
    <row r="129" spans="1:7" ht="30" x14ac:dyDescent="0.25">
      <c r="A129" s="141" t="s">
        <v>565</v>
      </c>
      <c r="B129" s="127" t="s">
        <v>522</v>
      </c>
      <c r="C129" s="98" t="s">
        <v>34</v>
      </c>
      <c r="D129" s="98" t="s">
        <v>607</v>
      </c>
      <c r="E129" s="125">
        <v>400</v>
      </c>
      <c r="F129" s="115">
        <v>15</v>
      </c>
      <c r="G129" s="115">
        <v>15</v>
      </c>
    </row>
    <row r="130" spans="1:7" x14ac:dyDescent="0.25">
      <c r="A130" s="140" t="s">
        <v>36</v>
      </c>
      <c r="B130" s="127" t="s">
        <v>522</v>
      </c>
      <c r="C130" s="98" t="s">
        <v>35</v>
      </c>
      <c r="D130" s="98"/>
      <c r="E130" s="125"/>
      <c r="F130" s="115">
        <f>F131+F145</f>
        <v>434865.89999999997</v>
      </c>
      <c r="G130" s="115">
        <f>G131+G145</f>
        <v>199581.3</v>
      </c>
    </row>
    <row r="131" spans="1:7" ht="45" x14ac:dyDescent="0.25">
      <c r="A131" s="140" t="s">
        <v>608</v>
      </c>
      <c r="B131" s="127" t="s">
        <v>522</v>
      </c>
      <c r="C131" s="98" t="s">
        <v>35</v>
      </c>
      <c r="D131" s="98" t="s">
        <v>609</v>
      </c>
      <c r="E131" s="125"/>
      <c r="F131" s="115">
        <f>F132+F139</f>
        <v>424372.19999999995</v>
      </c>
      <c r="G131" s="115">
        <f>G132+G139</f>
        <v>189929.5</v>
      </c>
    </row>
    <row r="132" spans="1:7" ht="30" x14ac:dyDescent="0.25">
      <c r="A132" s="140" t="s">
        <v>610</v>
      </c>
      <c r="B132" s="127" t="s">
        <v>522</v>
      </c>
      <c r="C132" s="98" t="s">
        <v>35</v>
      </c>
      <c r="D132" s="98" t="s">
        <v>611</v>
      </c>
      <c r="E132" s="125"/>
      <c r="F132" s="115">
        <f>F133+F136</f>
        <v>376078.8</v>
      </c>
      <c r="G132" s="115">
        <f>G133+G136</f>
        <v>141636.1</v>
      </c>
    </row>
    <row r="133" spans="1:7" ht="45" x14ac:dyDescent="0.25">
      <c r="A133" s="141" t="s">
        <v>612</v>
      </c>
      <c r="B133" s="127" t="s">
        <v>522</v>
      </c>
      <c r="C133" s="98" t="s">
        <v>35</v>
      </c>
      <c r="D133" s="98" t="s">
        <v>613</v>
      </c>
      <c r="E133" s="125"/>
      <c r="F133" s="115">
        <f t="shared" ref="F133:G134" si="8">F134</f>
        <v>375979.8</v>
      </c>
      <c r="G133" s="115">
        <f t="shared" si="8"/>
        <v>141537.1</v>
      </c>
    </row>
    <row r="134" spans="1:7" ht="45" x14ac:dyDescent="0.25">
      <c r="A134" s="142" t="s">
        <v>614</v>
      </c>
      <c r="B134" s="127" t="s">
        <v>522</v>
      </c>
      <c r="C134" s="98" t="s">
        <v>35</v>
      </c>
      <c r="D134" s="98" t="s">
        <v>615</v>
      </c>
      <c r="E134" s="125"/>
      <c r="F134" s="115">
        <f t="shared" si="8"/>
        <v>375979.8</v>
      </c>
      <c r="G134" s="115">
        <f t="shared" si="8"/>
        <v>141537.1</v>
      </c>
    </row>
    <row r="135" spans="1:7" ht="30" x14ac:dyDescent="0.25">
      <c r="A135" s="141" t="s">
        <v>565</v>
      </c>
      <c r="B135" s="127" t="s">
        <v>522</v>
      </c>
      <c r="C135" s="98" t="s">
        <v>35</v>
      </c>
      <c r="D135" s="98" t="s">
        <v>615</v>
      </c>
      <c r="E135" s="125">
        <v>400</v>
      </c>
      <c r="F135" s="115">
        <v>375979.8</v>
      </c>
      <c r="G135" s="115">
        <v>141537.1</v>
      </c>
    </row>
    <row r="136" spans="1:7" ht="45" x14ac:dyDescent="0.25">
      <c r="A136" s="141" t="s">
        <v>616</v>
      </c>
      <c r="B136" s="127" t="s">
        <v>522</v>
      </c>
      <c r="C136" s="98" t="s">
        <v>35</v>
      </c>
      <c r="D136" s="98" t="s">
        <v>617</v>
      </c>
      <c r="E136" s="125"/>
      <c r="F136" s="115">
        <f t="shared" ref="F136:G137" si="9">F137</f>
        <v>99</v>
      </c>
      <c r="G136" s="115">
        <f t="shared" si="9"/>
        <v>99</v>
      </c>
    </row>
    <row r="137" spans="1:7" ht="30" x14ac:dyDescent="0.25">
      <c r="A137" s="141" t="s">
        <v>618</v>
      </c>
      <c r="B137" s="127" t="s">
        <v>522</v>
      </c>
      <c r="C137" s="98" t="s">
        <v>35</v>
      </c>
      <c r="D137" s="98" t="s">
        <v>619</v>
      </c>
      <c r="E137" s="125"/>
      <c r="F137" s="115">
        <f t="shared" si="9"/>
        <v>99</v>
      </c>
      <c r="G137" s="115">
        <f t="shared" si="9"/>
        <v>99</v>
      </c>
    </row>
    <row r="138" spans="1:7" ht="30" x14ac:dyDescent="0.25">
      <c r="A138" s="138" t="s">
        <v>512</v>
      </c>
      <c r="B138" s="127" t="s">
        <v>522</v>
      </c>
      <c r="C138" s="98" t="s">
        <v>35</v>
      </c>
      <c r="D138" s="98" t="s">
        <v>619</v>
      </c>
      <c r="E138" s="125">
        <v>200</v>
      </c>
      <c r="F138" s="115">
        <v>99</v>
      </c>
      <c r="G138" s="115">
        <v>99</v>
      </c>
    </row>
    <row r="139" spans="1:7" ht="30" x14ac:dyDescent="0.25">
      <c r="A139" s="141" t="s">
        <v>620</v>
      </c>
      <c r="B139" s="127" t="s">
        <v>522</v>
      </c>
      <c r="C139" s="98" t="s">
        <v>35</v>
      </c>
      <c r="D139" s="98" t="s">
        <v>621</v>
      </c>
      <c r="E139" s="125"/>
      <c r="F139" s="115">
        <f>F140</f>
        <v>48293.399999999994</v>
      </c>
      <c r="G139" s="115">
        <f>G140</f>
        <v>48293.399999999994</v>
      </c>
    </row>
    <row r="140" spans="1:7" ht="30" x14ac:dyDescent="0.25">
      <c r="A140" s="141" t="s">
        <v>622</v>
      </c>
      <c r="B140" s="127" t="s">
        <v>522</v>
      </c>
      <c r="C140" s="98" t="s">
        <v>35</v>
      </c>
      <c r="D140" s="98" t="s">
        <v>623</v>
      </c>
      <c r="E140" s="125"/>
      <c r="F140" s="115">
        <f>+F141+F143</f>
        <v>48293.399999999994</v>
      </c>
      <c r="G140" s="115">
        <f>+G141+G143</f>
        <v>48293.399999999994</v>
      </c>
    </row>
    <row r="141" spans="1:7" ht="105" x14ac:dyDescent="0.25">
      <c r="A141" s="138" t="s">
        <v>624</v>
      </c>
      <c r="B141" s="127" t="s">
        <v>522</v>
      </c>
      <c r="C141" s="98" t="s">
        <v>35</v>
      </c>
      <c r="D141" s="98" t="s">
        <v>625</v>
      </c>
      <c r="E141" s="125"/>
      <c r="F141" s="115">
        <f>F142</f>
        <v>19232.8</v>
      </c>
      <c r="G141" s="115">
        <f>G142</f>
        <v>19232.8</v>
      </c>
    </row>
    <row r="142" spans="1:7" x14ac:dyDescent="0.25">
      <c r="A142" s="143" t="s">
        <v>531</v>
      </c>
      <c r="B142" s="127" t="s">
        <v>522</v>
      </c>
      <c r="C142" s="98" t="s">
        <v>35</v>
      </c>
      <c r="D142" s="98" t="s">
        <v>625</v>
      </c>
      <c r="E142" s="125">
        <v>800</v>
      </c>
      <c r="F142" s="115">
        <v>19232.8</v>
      </c>
      <c r="G142" s="115">
        <v>19232.8</v>
      </c>
    </row>
    <row r="143" spans="1:7" ht="90" x14ac:dyDescent="0.25">
      <c r="A143" s="141" t="s">
        <v>626</v>
      </c>
      <c r="B143" s="127" t="s">
        <v>522</v>
      </c>
      <c r="C143" s="98" t="s">
        <v>35</v>
      </c>
      <c r="D143" s="98" t="s">
        <v>627</v>
      </c>
      <c r="E143" s="125"/>
      <c r="F143" s="115">
        <f>F144</f>
        <v>29060.6</v>
      </c>
      <c r="G143" s="115">
        <f>G144</f>
        <v>29060.6</v>
      </c>
    </row>
    <row r="144" spans="1:7" x14ac:dyDescent="0.25">
      <c r="A144" s="143" t="s">
        <v>531</v>
      </c>
      <c r="B144" s="127" t="s">
        <v>522</v>
      </c>
      <c r="C144" s="98" t="s">
        <v>35</v>
      </c>
      <c r="D144" s="98" t="s">
        <v>627</v>
      </c>
      <c r="E144" s="125">
        <v>800</v>
      </c>
      <c r="F144" s="115">
        <v>29060.6</v>
      </c>
      <c r="G144" s="115">
        <v>29060.6</v>
      </c>
    </row>
    <row r="145" spans="1:7" ht="60" x14ac:dyDescent="0.25">
      <c r="A145" s="140" t="s">
        <v>629</v>
      </c>
      <c r="B145" s="127" t="s">
        <v>522</v>
      </c>
      <c r="C145" s="98" t="s">
        <v>35</v>
      </c>
      <c r="D145" s="98" t="s">
        <v>630</v>
      </c>
      <c r="E145" s="125"/>
      <c r="F145" s="115">
        <f>F146+F149</f>
        <v>10493.7</v>
      </c>
      <c r="G145" s="115">
        <f>G146+G149</f>
        <v>9651.8000000000011</v>
      </c>
    </row>
    <row r="146" spans="1:7" ht="30" x14ac:dyDescent="0.25">
      <c r="A146" s="140" t="s">
        <v>631</v>
      </c>
      <c r="B146" s="127" t="s">
        <v>522</v>
      </c>
      <c r="C146" s="98" t="s">
        <v>35</v>
      </c>
      <c r="D146" s="98" t="s">
        <v>632</v>
      </c>
      <c r="E146" s="125"/>
      <c r="F146" s="115">
        <f>F147</f>
        <v>810</v>
      </c>
      <c r="G146" s="115">
        <f>G147</f>
        <v>780.2</v>
      </c>
    </row>
    <row r="147" spans="1:7" ht="45" x14ac:dyDescent="0.25">
      <c r="A147" s="140" t="s">
        <v>633</v>
      </c>
      <c r="B147" s="127" t="s">
        <v>522</v>
      </c>
      <c r="C147" s="98" t="s">
        <v>35</v>
      </c>
      <c r="D147" s="98" t="s">
        <v>634</v>
      </c>
      <c r="E147" s="125"/>
      <c r="F147" s="115">
        <v>810</v>
      </c>
      <c r="G147" s="115">
        <f>G148</f>
        <v>780.2</v>
      </c>
    </row>
    <row r="148" spans="1:7" ht="30" x14ac:dyDescent="0.25">
      <c r="A148" s="138" t="s">
        <v>512</v>
      </c>
      <c r="B148" s="127" t="s">
        <v>522</v>
      </c>
      <c r="C148" s="98" t="s">
        <v>35</v>
      </c>
      <c r="D148" s="98" t="s">
        <v>634</v>
      </c>
      <c r="E148" s="125">
        <v>200</v>
      </c>
      <c r="F148" s="196">
        <v>810</v>
      </c>
      <c r="G148" s="115">
        <v>780.2</v>
      </c>
    </row>
    <row r="149" spans="1:7" ht="30" x14ac:dyDescent="0.25">
      <c r="A149" s="141" t="s">
        <v>635</v>
      </c>
      <c r="B149" s="127" t="s">
        <v>522</v>
      </c>
      <c r="C149" s="98" t="s">
        <v>35</v>
      </c>
      <c r="D149" s="98" t="s">
        <v>636</v>
      </c>
      <c r="E149" s="125"/>
      <c r="F149" s="115">
        <f t="shared" ref="F149:G150" si="10">F150</f>
        <v>9683.7000000000007</v>
      </c>
      <c r="G149" s="115">
        <f t="shared" si="10"/>
        <v>8871.6</v>
      </c>
    </row>
    <row r="150" spans="1:7" ht="75" x14ac:dyDescent="0.25">
      <c r="A150" s="141" t="s">
        <v>637</v>
      </c>
      <c r="B150" s="127" t="s">
        <v>522</v>
      </c>
      <c r="C150" s="98" t="s">
        <v>35</v>
      </c>
      <c r="D150" s="98" t="s">
        <v>638</v>
      </c>
      <c r="E150" s="125"/>
      <c r="F150" s="115">
        <f t="shared" si="10"/>
        <v>9683.7000000000007</v>
      </c>
      <c r="G150" s="115">
        <f t="shared" si="10"/>
        <v>8871.6</v>
      </c>
    </row>
    <row r="151" spans="1:7" ht="30" x14ac:dyDescent="0.25">
      <c r="A151" s="138" t="s">
        <v>512</v>
      </c>
      <c r="B151" s="127" t="s">
        <v>522</v>
      </c>
      <c r="C151" s="98" t="s">
        <v>35</v>
      </c>
      <c r="D151" s="98" t="s">
        <v>638</v>
      </c>
      <c r="E151" s="125">
        <v>200</v>
      </c>
      <c r="F151" s="115">
        <v>9683.7000000000007</v>
      </c>
      <c r="G151" s="115">
        <v>8871.6</v>
      </c>
    </row>
    <row r="152" spans="1:7" x14ac:dyDescent="0.25">
      <c r="A152" s="140" t="s">
        <v>639</v>
      </c>
      <c r="B152" s="127" t="s">
        <v>522</v>
      </c>
      <c r="C152" s="98" t="s">
        <v>37</v>
      </c>
      <c r="D152" s="98"/>
      <c r="E152" s="126"/>
      <c r="F152" s="126">
        <f>F153+F159+F183+F196</f>
        <v>1307188.5000000002</v>
      </c>
      <c r="G152" s="115">
        <f>G153+G159+G183+G196</f>
        <v>1208246.2</v>
      </c>
    </row>
    <row r="153" spans="1:7" x14ac:dyDescent="0.25">
      <c r="A153" s="140" t="s">
        <v>640</v>
      </c>
      <c r="B153" s="127" t="s">
        <v>522</v>
      </c>
      <c r="C153" s="98" t="s">
        <v>39</v>
      </c>
      <c r="D153" s="98"/>
      <c r="E153" s="125"/>
      <c r="F153" s="126">
        <f t="shared" ref="F153:G157" si="11">F154</f>
        <v>3009.8</v>
      </c>
      <c r="G153" s="115">
        <f t="shared" si="11"/>
        <v>2346.3000000000002</v>
      </c>
    </row>
    <row r="154" spans="1:7" ht="60" x14ac:dyDescent="0.25">
      <c r="A154" s="140" t="s">
        <v>641</v>
      </c>
      <c r="B154" s="127" t="s">
        <v>522</v>
      </c>
      <c r="C154" s="98" t="s">
        <v>39</v>
      </c>
      <c r="D154" s="98" t="s">
        <v>642</v>
      </c>
      <c r="E154" s="125"/>
      <c r="F154" s="126">
        <f t="shared" si="11"/>
        <v>3009.8</v>
      </c>
      <c r="G154" s="115">
        <f t="shared" si="11"/>
        <v>2346.3000000000002</v>
      </c>
    </row>
    <row r="155" spans="1:7" ht="30" x14ac:dyDescent="0.25">
      <c r="A155" s="141" t="s">
        <v>643</v>
      </c>
      <c r="B155" s="127" t="s">
        <v>522</v>
      </c>
      <c r="C155" s="98" t="s">
        <v>39</v>
      </c>
      <c r="D155" s="98" t="s">
        <v>644</v>
      </c>
      <c r="E155" s="125"/>
      <c r="F155" s="126">
        <f t="shared" si="11"/>
        <v>3009.8</v>
      </c>
      <c r="G155" s="115">
        <f t="shared" si="11"/>
        <v>2346.3000000000002</v>
      </c>
    </row>
    <row r="156" spans="1:7" ht="45" x14ac:dyDescent="0.25">
      <c r="A156" s="141" t="s">
        <v>645</v>
      </c>
      <c r="B156" s="127" t="s">
        <v>522</v>
      </c>
      <c r="C156" s="98" t="s">
        <v>39</v>
      </c>
      <c r="D156" s="98" t="s">
        <v>646</v>
      </c>
      <c r="E156" s="125"/>
      <c r="F156" s="126">
        <f t="shared" si="11"/>
        <v>3009.8</v>
      </c>
      <c r="G156" s="115">
        <f t="shared" si="11"/>
        <v>2346.3000000000002</v>
      </c>
    </row>
    <row r="157" spans="1:7" ht="30" x14ac:dyDescent="0.25">
      <c r="A157" s="141" t="s">
        <v>647</v>
      </c>
      <c r="B157" s="127" t="s">
        <v>522</v>
      </c>
      <c r="C157" s="98" t="s">
        <v>39</v>
      </c>
      <c r="D157" s="98" t="s">
        <v>648</v>
      </c>
      <c r="E157" s="125"/>
      <c r="F157" s="126">
        <f t="shared" si="11"/>
        <v>3009.8</v>
      </c>
      <c r="G157" s="115">
        <f t="shared" si="11"/>
        <v>2346.3000000000002</v>
      </c>
    </row>
    <row r="158" spans="1:7" ht="30" x14ac:dyDescent="0.25">
      <c r="A158" s="138" t="s">
        <v>512</v>
      </c>
      <c r="B158" s="127" t="s">
        <v>522</v>
      </c>
      <c r="C158" s="98" t="s">
        <v>39</v>
      </c>
      <c r="D158" s="98" t="s">
        <v>648</v>
      </c>
      <c r="E158" s="125">
        <v>200</v>
      </c>
      <c r="F158" s="115">
        <v>3009.8</v>
      </c>
      <c r="G158" s="115">
        <v>2346.3000000000002</v>
      </c>
    </row>
    <row r="159" spans="1:7" x14ac:dyDescent="0.25">
      <c r="A159" s="140" t="s">
        <v>649</v>
      </c>
      <c r="B159" s="127" t="s">
        <v>522</v>
      </c>
      <c r="C159" s="98" t="s">
        <v>41</v>
      </c>
      <c r="D159" s="98"/>
      <c r="E159" s="125"/>
      <c r="F159" s="115">
        <f t="shared" ref="F159:G160" si="12">F160</f>
        <v>1052423</v>
      </c>
      <c r="G159" s="115">
        <f t="shared" si="12"/>
        <v>972622.8</v>
      </c>
    </row>
    <row r="160" spans="1:7" ht="60" x14ac:dyDescent="0.25">
      <c r="A160" s="141" t="s">
        <v>650</v>
      </c>
      <c r="B160" s="127" t="s">
        <v>522</v>
      </c>
      <c r="C160" s="98" t="s">
        <v>41</v>
      </c>
      <c r="D160" s="98" t="s">
        <v>642</v>
      </c>
      <c r="E160" s="125"/>
      <c r="F160" s="115">
        <f t="shared" si="12"/>
        <v>1052423</v>
      </c>
      <c r="G160" s="115">
        <f t="shared" si="12"/>
        <v>972622.8</v>
      </c>
    </row>
    <row r="161" spans="1:7" ht="45" x14ac:dyDescent="0.25">
      <c r="A161" s="141" t="s">
        <v>651</v>
      </c>
      <c r="B161" s="127" t="s">
        <v>522</v>
      </c>
      <c r="C161" s="98" t="s">
        <v>41</v>
      </c>
      <c r="D161" s="98" t="s">
        <v>652</v>
      </c>
      <c r="E161" s="125"/>
      <c r="F161" s="115">
        <f>F162+F165</f>
        <v>1052423</v>
      </c>
      <c r="G161" s="115">
        <f>G162+G165</f>
        <v>972622.8</v>
      </c>
    </row>
    <row r="162" spans="1:7" ht="30" x14ac:dyDescent="0.25">
      <c r="A162" s="141" t="s">
        <v>653</v>
      </c>
      <c r="B162" s="127" t="s">
        <v>522</v>
      </c>
      <c r="C162" s="98" t="s">
        <v>41</v>
      </c>
      <c r="D162" s="98" t="s">
        <v>654</v>
      </c>
      <c r="E162" s="125"/>
      <c r="F162" s="115">
        <f>+F163</f>
        <v>23200</v>
      </c>
      <c r="G162" s="115">
        <f>+G163</f>
        <v>0</v>
      </c>
    </row>
    <row r="163" spans="1:7" ht="45" x14ac:dyDescent="0.25">
      <c r="A163" s="144" t="s">
        <v>655</v>
      </c>
      <c r="B163" s="162" t="s">
        <v>522</v>
      </c>
      <c r="C163" s="102" t="s">
        <v>41</v>
      </c>
      <c r="D163" s="102" t="s">
        <v>656</v>
      </c>
      <c r="E163" s="125"/>
      <c r="F163" s="115">
        <f>F164</f>
        <v>23200</v>
      </c>
      <c r="G163" s="115">
        <f>G164</f>
        <v>0</v>
      </c>
    </row>
    <row r="164" spans="1:7" ht="30" x14ac:dyDescent="0.25">
      <c r="A164" s="145" t="s">
        <v>565</v>
      </c>
      <c r="B164" s="162" t="s">
        <v>522</v>
      </c>
      <c r="C164" s="102" t="s">
        <v>41</v>
      </c>
      <c r="D164" s="102" t="s">
        <v>656</v>
      </c>
      <c r="E164" s="125">
        <v>400</v>
      </c>
      <c r="F164" s="115">
        <v>23200</v>
      </c>
      <c r="G164" s="115">
        <v>0</v>
      </c>
    </row>
    <row r="165" spans="1:7" ht="45" x14ac:dyDescent="0.25">
      <c r="A165" s="141" t="s">
        <v>657</v>
      </c>
      <c r="B165" s="127" t="s">
        <v>522</v>
      </c>
      <c r="C165" s="98" t="s">
        <v>41</v>
      </c>
      <c r="D165" s="98" t="s">
        <v>658</v>
      </c>
      <c r="E165" s="125"/>
      <c r="F165" s="115">
        <f>F166+F170+F172+F174+F176+F178+F180</f>
        <v>1029223</v>
      </c>
      <c r="G165" s="115">
        <f>G166+G170+G172+G174+G176+G178+G180</f>
        <v>972622.8</v>
      </c>
    </row>
    <row r="166" spans="1:7" ht="30" x14ac:dyDescent="0.25">
      <c r="A166" s="146" t="s">
        <v>659</v>
      </c>
      <c r="B166" s="162" t="s">
        <v>522</v>
      </c>
      <c r="C166" s="102" t="s">
        <v>41</v>
      </c>
      <c r="D166" s="102" t="s">
        <v>660</v>
      </c>
      <c r="E166" s="125"/>
      <c r="F166" s="115">
        <f>F167+F168+F169</f>
        <v>594554.19999999995</v>
      </c>
      <c r="G166" s="115">
        <f>G167+G168+G169</f>
        <v>542508.9</v>
      </c>
    </row>
    <row r="167" spans="1:7" ht="30" x14ac:dyDescent="0.25">
      <c r="A167" s="138" t="s">
        <v>512</v>
      </c>
      <c r="B167" s="162" t="s">
        <v>522</v>
      </c>
      <c r="C167" s="102" t="s">
        <v>41</v>
      </c>
      <c r="D167" s="102" t="s">
        <v>660</v>
      </c>
      <c r="E167" s="125">
        <v>200</v>
      </c>
      <c r="F167" s="115">
        <v>555620</v>
      </c>
      <c r="G167" s="115">
        <v>514564.9</v>
      </c>
    </row>
    <row r="168" spans="1:7" ht="30" x14ac:dyDescent="0.25">
      <c r="A168" s="141" t="s">
        <v>565</v>
      </c>
      <c r="B168" s="162" t="s">
        <v>522</v>
      </c>
      <c r="C168" s="102" t="s">
        <v>41</v>
      </c>
      <c r="D168" s="102" t="s">
        <v>660</v>
      </c>
      <c r="E168" s="125">
        <v>400</v>
      </c>
      <c r="F168" s="115">
        <v>15700.2</v>
      </c>
      <c r="G168" s="115">
        <v>4710</v>
      </c>
    </row>
    <row r="169" spans="1:7" x14ac:dyDescent="0.25">
      <c r="A169" s="139" t="s">
        <v>531</v>
      </c>
      <c r="B169" s="162" t="s">
        <v>522</v>
      </c>
      <c r="C169" s="102" t="s">
        <v>41</v>
      </c>
      <c r="D169" s="102" t="s">
        <v>660</v>
      </c>
      <c r="E169" s="125">
        <v>800</v>
      </c>
      <c r="F169" s="115">
        <v>23234</v>
      </c>
      <c r="G169" s="115">
        <v>23234</v>
      </c>
    </row>
    <row r="170" spans="1:7" ht="105" x14ac:dyDescent="0.25">
      <c r="A170" s="141" t="s">
        <v>661</v>
      </c>
      <c r="B170" s="162" t="s">
        <v>522</v>
      </c>
      <c r="C170" s="102" t="s">
        <v>41</v>
      </c>
      <c r="D170" s="102" t="s">
        <v>662</v>
      </c>
      <c r="E170" s="125"/>
      <c r="F170" s="115">
        <f>F171</f>
        <v>429013.3</v>
      </c>
      <c r="G170" s="115">
        <f>G171</f>
        <v>429013.2</v>
      </c>
    </row>
    <row r="171" spans="1:7" ht="30" x14ac:dyDescent="0.25">
      <c r="A171" s="141" t="s">
        <v>565</v>
      </c>
      <c r="B171" s="162" t="s">
        <v>522</v>
      </c>
      <c r="C171" s="102" t="s">
        <v>41</v>
      </c>
      <c r="D171" s="102" t="s">
        <v>662</v>
      </c>
      <c r="E171" s="125">
        <v>400</v>
      </c>
      <c r="F171" s="115">
        <v>429013.3</v>
      </c>
      <c r="G171" s="115">
        <v>429013.2</v>
      </c>
    </row>
    <row r="172" spans="1:7" ht="45" x14ac:dyDescent="0.25">
      <c r="A172" s="141" t="s">
        <v>663</v>
      </c>
      <c r="B172" s="162" t="s">
        <v>522</v>
      </c>
      <c r="C172" s="102" t="s">
        <v>41</v>
      </c>
      <c r="D172" s="102" t="s">
        <v>664</v>
      </c>
      <c r="E172" s="125"/>
      <c r="F172" s="115">
        <f>F173</f>
        <v>153.6</v>
      </c>
      <c r="G172" s="115">
        <f>G173</f>
        <v>153.6</v>
      </c>
    </row>
    <row r="173" spans="1:7" ht="30" x14ac:dyDescent="0.25">
      <c r="A173" s="141" t="s">
        <v>565</v>
      </c>
      <c r="B173" s="162" t="s">
        <v>522</v>
      </c>
      <c r="C173" s="102" t="s">
        <v>41</v>
      </c>
      <c r="D173" s="102" t="s">
        <v>664</v>
      </c>
      <c r="E173" s="125">
        <v>400</v>
      </c>
      <c r="F173" s="115">
        <v>153.6</v>
      </c>
      <c r="G173" s="115">
        <v>153.6</v>
      </c>
    </row>
    <row r="174" spans="1:7" ht="30" x14ac:dyDescent="0.25">
      <c r="A174" s="141" t="s">
        <v>665</v>
      </c>
      <c r="B174" s="162" t="s">
        <v>522</v>
      </c>
      <c r="C174" s="102" t="s">
        <v>41</v>
      </c>
      <c r="D174" s="102" t="s">
        <v>666</v>
      </c>
      <c r="E174" s="125"/>
      <c r="F174" s="115">
        <f>F175</f>
        <v>4131.6000000000004</v>
      </c>
      <c r="G174" s="115">
        <f>G175</f>
        <v>0</v>
      </c>
    </row>
    <row r="175" spans="1:7" ht="30" x14ac:dyDescent="0.25">
      <c r="A175" s="141" t="s">
        <v>565</v>
      </c>
      <c r="B175" s="162" t="s">
        <v>522</v>
      </c>
      <c r="C175" s="102" t="s">
        <v>41</v>
      </c>
      <c r="D175" s="102" t="s">
        <v>666</v>
      </c>
      <c r="E175" s="125">
        <v>400</v>
      </c>
      <c r="F175" s="115">
        <v>4131.6000000000004</v>
      </c>
      <c r="G175" s="115">
        <v>0</v>
      </c>
    </row>
    <row r="176" spans="1:7" ht="60" x14ac:dyDescent="0.25">
      <c r="A176" s="141" t="s">
        <v>667</v>
      </c>
      <c r="B176" s="162" t="s">
        <v>522</v>
      </c>
      <c r="C176" s="102" t="s">
        <v>41</v>
      </c>
      <c r="D176" s="102" t="s">
        <v>668</v>
      </c>
      <c r="E176" s="125"/>
      <c r="F176" s="115">
        <f>F177</f>
        <v>11</v>
      </c>
      <c r="G176" s="115">
        <f>G177</f>
        <v>11</v>
      </c>
    </row>
    <row r="177" spans="1:7" ht="30" x14ac:dyDescent="0.25">
      <c r="A177" s="141" t="s">
        <v>565</v>
      </c>
      <c r="B177" s="162" t="s">
        <v>522</v>
      </c>
      <c r="C177" s="102" t="s">
        <v>41</v>
      </c>
      <c r="D177" s="102" t="s">
        <v>668</v>
      </c>
      <c r="E177" s="125">
        <v>400</v>
      </c>
      <c r="F177" s="115">
        <v>11</v>
      </c>
      <c r="G177" s="115">
        <v>11</v>
      </c>
    </row>
    <row r="178" spans="1:7" ht="45" x14ac:dyDescent="0.25">
      <c r="A178" s="147" t="s">
        <v>669</v>
      </c>
      <c r="B178" s="162" t="s">
        <v>522</v>
      </c>
      <c r="C178" s="102" t="s">
        <v>41</v>
      </c>
      <c r="D178" s="102" t="s">
        <v>670</v>
      </c>
      <c r="E178" s="125"/>
      <c r="F178" s="115">
        <f>F179</f>
        <v>1101</v>
      </c>
      <c r="G178" s="115">
        <f>G179</f>
        <v>685</v>
      </c>
    </row>
    <row r="179" spans="1:7" ht="30" x14ac:dyDescent="0.25">
      <c r="A179" s="141" t="s">
        <v>565</v>
      </c>
      <c r="B179" s="162" t="s">
        <v>522</v>
      </c>
      <c r="C179" s="102" t="s">
        <v>41</v>
      </c>
      <c r="D179" s="102" t="s">
        <v>670</v>
      </c>
      <c r="E179" s="125">
        <v>400</v>
      </c>
      <c r="F179" s="115">
        <v>1101</v>
      </c>
      <c r="G179" s="115">
        <v>685</v>
      </c>
    </row>
    <row r="180" spans="1:7" ht="45" x14ac:dyDescent="0.25">
      <c r="A180" s="141" t="s">
        <v>671</v>
      </c>
      <c r="B180" s="162" t="s">
        <v>522</v>
      </c>
      <c r="C180" s="102" t="s">
        <v>41</v>
      </c>
      <c r="D180" s="102" t="s">
        <v>672</v>
      </c>
      <c r="E180" s="125"/>
      <c r="F180" s="115">
        <f>F181+F182</f>
        <v>258.3</v>
      </c>
      <c r="G180" s="115">
        <f>G181+G182</f>
        <v>251.1</v>
      </c>
    </row>
    <row r="181" spans="1:7" ht="30" x14ac:dyDescent="0.25">
      <c r="A181" s="144" t="s">
        <v>512</v>
      </c>
      <c r="B181" s="162" t="s">
        <v>522</v>
      </c>
      <c r="C181" s="102" t="s">
        <v>41</v>
      </c>
      <c r="D181" s="102" t="s">
        <v>672</v>
      </c>
      <c r="E181" s="125">
        <v>200</v>
      </c>
      <c r="F181" s="115">
        <v>2.5</v>
      </c>
      <c r="G181" s="115">
        <v>2.5</v>
      </c>
    </row>
    <row r="182" spans="1:7" ht="30" x14ac:dyDescent="0.25">
      <c r="A182" s="141" t="s">
        <v>565</v>
      </c>
      <c r="B182" s="162" t="s">
        <v>522</v>
      </c>
      <c r="C182" s="102" t="s">
        <v>41</v>
      </c>
      <c r="D182" s="102" t="s">
        <v>672</v>
      </c>
      <c r="E182" s="125">
        <v>400</v>
      </c>
      <c r="F182" s="115">
        <v>255.8</v>
      </c>
      <c r="G182" s="115">
        <v>248.6</v>
      </c>
    </row>
    <row r="183" spans="1:7" x14ac:dyDescent="0.25">
      <c r="A183" s="140" t="s">
        <v>673</v>
      </c>
      <c r="B183" s="127" t="s">
        <v>522</v>
      </c>
      <c r="C183" s="98" t="s">
        <v>43</v>
      </c>
      <c r="D183" s="98"/>
      <c r="E183" s="125"/>
      <c r="F183" s="115">
        <f>F184+F192</f>
        <v>154186.40000000002</v>
      </c>
      <c r="G183" s="115">
        <f>G184+G192</f>
        <v>135820.4</v>
      </c>
    </row>
    <row r="184" spans="1:7" ht="77.25" customHeight="1" x14ac:dyDescent="0.25">
      <c r="A184" s="148" t="s">
        <v>641</v>
      </c>
      <c r="B184" s="127" t="s">
        <v>522</v>
      </c>
      <c r="C184" s="98" t="s">
        <v>43</v>
      </c>
      <c r="D184" s="98" t="s">
        <v>642</v>
      </c>
      <c r="E184" s="125"/>
      <c r="F184" s="115">
        <f>F185</f>
        <v>64774.8</v>
      </c>
      <c r="G184" s="115">
        <f>G185</f>
        <v>46408.799999999996</v>
      </c>
    </row>
    <row r="185" spans="1:7" ht="30" x14ac:dyDescent="0.25">
      <c r="A185" s="138" t="s">
        <v>674</v>
      </c>
      <c r="B185" s="123" t="s">
        <v>522</v>
      </c>
      <c r="C185" s="96" t="s">
        <v>43</v>
      </c>
      <c r="D185" s="103" t="s">
        <v>675</v>
      </c>
      <c r="E185" s="125"/>
      <c r="F185" s="115">
        <f>F186+F189</f>
        <v>64774.8</v>
      </c>
      <c r="G185" s="115">
        <f>G186+G189</f>
        <v>46408.799999999996</v>
      </c>
    </row>
    <row r="186" spans="1:7" ht="45" x14ac:dyDescent="0.25">
      <c r="A186" s="140" t="s">
        <v>676</v>
      </c>
      <c r="B186" s="127" t="s">
        <v>522</v>
      </c>
      <c r="C186" s="98" t="s">
        <v>43</v>
      </c>
      <c r="D186" s="98" t="s">
        <v>677</v>
      </c>
      <c r="E186" s="125"/>
      <c r="F186" s="115">
        <f>F187</f>
        <v>8445</v>
      </c>
      <c r="G186" s="115">
        <f>G187</f>
        <v>7903.7</v>
      </c>
    </row>
    <row r="187" spans="1:7" ht="30" x14ac:dyDescent="0.25">
      <c r="A187" s="144" t="s">
        <v>678</v>
      </c>
      <c r="B187" s="127" t="s">
        <v>522</v>
      </c>
      <c r="C187" s="98" t="s">
        <v>43</v>
      </c>
      <c r="D187" s="98" t="s">
        <v>679</v>
      </c>
      <c r="E187" s="125"/>
      <c r="F187" s="115">
        <f>F188</f>
        <v>8445</v>
      </c>
      <c r="G187" s="115">
        <f>G188</f>
        <v>7903.7</v>
      </c>
    </row>
    <row r="188" spans="1:7" ht="30" x14ac:dyDescent="0.25">
      <c r="A188" s="144" t="s">
        <v>512</v>
      </c>
      <c r="B188" s="127" t="s">
        <v>522</v>
      </c>
      <c r="C188" s="98" t="s">
        <v>43</v>
      </c>
      <c r="D188" s="98" t="s">
        <v>679</v>
      </c>
      <c r="E188" s="125">
        <v>200</v>
      </c>
      <c r="F188" s="115">
        <v>8445</v>
      </c>
      <c r="G188" s="115">
        <v>7903.7</v>
      </c>
    </row>
    <row r="189" spans="1:7" ht="30" x14ac:dyDescent="0.25">
      <c r="A189" s="144" t="s">
        <v>680</v>
      </c>
      <c r="B189" s="127" t="s">
        <v>522</v>
      </c>
      <c r="C189" s="98" t="s">
        <v>43</v>
      </c>
      <c r="D189" s="98" t="s">
        <v>681</v>
      </c>
      <c r="E189" s="125"/>
      <c r="F189" s="115">
        <f t="shared" ref="F189:G190" si="13">F190</f>
        <v>56329.8</v>
      </c>
      <c r="G189" s="115">
        <f t="shared" si="13"/>
        <v>38505.1</v>
      </c>
    </row>
    <row r="190" spans="1:7" ht="30" x14ac:dyDescent="0.25">
      <c r="A190" s="144" t="s">
        <v>682</v>
      </c>
      <c r="B190" s="127" t="s">
        <v>522</v>
      </c>
      <c r="C190" s="98" t="s">
        <v>43</v>
      </c>
      <c r="D190" s="98" t="s">
        <v>683</v>
      </c>
      <c r="E190" s="125"/>
      <c r="F190" s="115">
        <f t="shared" si="13"/>
        <v>56329.8</v>
      </c>
      <c r="G190" s="115">
        <f t="shared" si="13"/>
        <v>38505.1</v>
      </c>
    </row>
    <row r="191" spans="1:7" ht="30" x14ac:dyDescent="0.25">
      <c r="A191" s="144" t="s">
        <v>512</v>
      </c>
      <c r="B191" s="127" t="s">
        <v>522</v>
      </c>
      <c r="C191" s="98" t="s">
        <v>43</v>
      </c>
      <c r="D191" s="98" t="s">
        <v>683</v>
      </c>
      <c r="E191" s="125">
        <v>200</v>
      </c>
      <c r="F191" s="115">
        <v>56329.8</v>
      </c>
      <c r="G191" s="115">
        <v>38505.1</v>
      </c>
    </row>
    <row r="192" spans="1:7" ht="45" x14ac:dyDescent="0.25">
      <c r="A192" s="138" t="s">
        <v>684</v>
      </c>
      <c r="B192" s="127" t="s">
        <v>522</v>
      </c>
      <c r="C192" s="98" t="s">
        <v>43</v>
      </c>
      <c r="D192" s="98" t="s">
        <v>685</v>
      </c>
      <c r="E192" s="125"/>
      <c r="F192" s="115">
        <f t="shared" ref="F192:G194" si="14">F193</f>
        <v>89411.6</v>
      </c>
      <c r="G192" s="115">
        <f t="shared" si="14"/>
        <v>89411.6</v>
      </c>
    </row>
    <row r="193" spans="1:7" ht="30" x14ac:dyDescent="0.25">
      <c r="A193" s="138" t="s">
        <v>686</v>
      </c>
      <c r="B193" s="127" t="s">
        <v>522</v>
      </c>
      <c r="C193" s="98" t="s">
        <v>43</v>
      </c>
      <c r="D193" s="98" t="s">
        <v>687</v>
      </c>
      <c r="E193" s="125"/>
      <c r="F193" s="115">
        <f t="shared" si="14"/>
        <v>89411.6</v>
      </c>
      <c r="G193" s="115">
        <f t="shared" si="14"/>
        <v>89411.6</v>
      </c>
    </row>
    <row r="194" spans="1:7" ht="30" x14ac:dyDescent="0.25">
      <c r="A194" s="138" t="s">
        <v>688</v>
      </c>
      <c r="B194" s="127" t="s">
        <v>522</v>
      </c>
      <c r="C194" s="98" t="s">
        <v>43</v>
      </c>
      <c r="D194" s="98" t="s">
        <v>689</v>
      </c>
      <c r="E194" s="125"/>
      <c r="F194" s="115">
        <f t="shared" si="14"/>
        <v>89411.6</v>
      </c>
      <c r="G194" s="115">
        <f t="shared" si="14"/>
        <v>89411.6</v>
      </c>
    </row>
    <row r="195" spans="1:7" ht="30" x14ac:dyDescent="0.25">
      <c r="A195" s="138" t="s">
        <v>512</v>
      </c>
      <c r="B195" s="127" t="s">
        <v>522</v>
      </c>
      <c r="C195" s="98" t="s">
        <v>43</v>
      </c>
      <c r="D195" s="98" t="s">
        <v>689</v>
      </c>
      <c r="E195" s="125">
        <v>200</v>
      </c>
      <c r="F195" s="115">
        <v>89411.6</v>
      </c>
      <c r="G195" s="115">
        <v>89411.6</v>
      </c>
    </row>
    <row r="196" spans="1:7" ht="30" x14ac:dyDescent="0.25">
      <c r="A196" s="140" t="s">
        <v>690</v>
      </c>
      <c r="B196" s="127" t="s">
        <v>522</v>
      </c>
      <c r="C196" s="98" t="s">
        <v>45</v>
      </c>
      <c r="D196" s="98"/>
      <c r="E196" s="125"/>
      <c r="F196" s="115">
        <f t="shared" ref="F196:G198" si="15">F197</f>
        <v>97569.3</v>
      </c>
      <c r="G196" s="115">
        <f t="shared" si="15"/>
        <v>97456.700000000012</v>
      </c>
    </row>
    <row r="197" spans="1:7" ht="60" x14ac:dyDescent="0.25">
      <c r="A197" s="140" t="s">
        <v>691</v>
      </c>
      <c r="B197" s="127" t="s">
        <v>522</v>
      </c>
      <c r="C197" s="98" t="s">
        <v>45</v>
      </c>
      <c r="D197" s="98" t="s">
        <v>630</v>
      </c>
      <c r="E197" s="125"/>
      <c r="F197" s="115">
        <f t="shared" si="15"/>
        <v>97569.3</v>
      </c>
      <c r="G197" s="115">
        <f t="shared" si="15"/>
        <v>97456.700000000012</v>
      </c>
    </row>
    <row r="198" spans="1:7" ht="60" x14ac:dyDescent="0.25">
      <c r="A198" s="140" t="s">
        <v>692</v>
      </c>
      <c r="B198" s="127" t="s">
        <v>522</v>
      </c>
      <c r="C198" s="98" t="s">
        <v>45</v>
      </c>
      <c r="D198" s="98" t="s">
        <v>693</v>
      </c>
      <c r="E198" s="125"/>
      <c r="F198" s="115">
        <f t="shared" si="15"/>
        <v>97569.3</v>
      </c>
      <c r="G198" s="115">
        <f t="shared" si="15"/>
        <v>97456.700000000012</v>
      </c>
    </row>
    <row r="199" spans="1:7" ht="45" x14ac:dyDescent="0.25">
      <c r="A199" s="141" t="s">
        <v>694</v>
      </c>
      <c r="B199" s="127" t="s">
        <v>522</v>
      </c>
      <c r="C199" s="98" t="s">
        <v>45</v>
      </c>
      <c r="D199" s="98" t="s">
        <v>695</v>
      </c>
      <c r="E199" s="125"/>
      <c r="F199" s="115">
        <f>F200+F201+F202</f>
        <v>97569.3</v>
      </c>
      <c r="G199" s="115">
        <f>G200+G201+G202</f>
        <v>97456.700000000012</v>
      </c>
    </row>
    <row r="200" spans="1:7" ht="75" x14ac:dyDescent="0.25">
      <c r="A200" s="141" t="s">
        <v>696</v>
      </c>
      <c r="B200" s="127" t="s">
        <v>522</v>
      </c>
      <c r="C200" s="98" t="s">
        <v>45</v>
      </c>
      <c r="D200" s="98" t="s">
        <v>695</v>
      </c>
      <c r="E200" s="125">
        <v>100</v>
      </c>
      <c r="F200" s="115">
        <v>64771.7</v>
      </c>
      <c r="G200" s="115">
        <v>64771.7</v>
      </c>
    </row>
    <row r="201" spans="1:7" ht="30" x14ac:dyDescent="0.25">
      <c r="A201" s="138" t="s">
        <v>512</v>
      </c>
      <c r="B201" s="127" t="s">
        <v>522</v>
      </c>
      <c r="C201" s="98" t="s">
        <v>45</v>
      </c>
      <c r="D201" s="98" t="s">
        <v>695</v>
      </c>
      <c r="E201" s="125">
        <v>200</v>
      </c>
      <c r="F201" s="115">
        <v>5432.6</v>
      </c>
      <c r="G201" s="115">
        <v>5320.1</v>
      </c>
    </row>
    <row r="202" spans="1:7" x14ac:dyDescent="0.25">
      <c r="A202" s="139" t="s">
        <v>531</v>
      </c>
      <c r="B202" s="127" t="s">
        <v>522</v>
      </c>
      <c r="C202" s="98" t="s">
        <v>45</v>
      </c>
      <c r="D202" s="98" t="s">
        <v>695</v>
      </c>
      <c r="E202" s="125">
        <v>800</v>
      </c>
      <c r="F202" s="115">
        <v>27365</v>
      </c>
      <c r="G202" s="115">
        <v>27364.9</v>
      </c>
    </row>
    <row r="203" spans="1:7" x14ac:dyDescent="0.25">
      <c r="A203" s="139" t="s">
        <v>48</v>
      </c>
      <c r="B203" s="123" t="s">
        <v>522</v>
      </c>
      <c r="C203" s="96" t="s">
        <v>47</v>
      </c>
      <c r="D203" s="96"/>
      <c r="E203" s="122"/>
      <c r="F203" s="115">
        <f>F204+F210</f>
        <v>22704.5</v>
      </c>
      <c r="G203" s="115">
        <f>G204+G210</f>
        <v>22704.5</v>
      </c>
    </row>
    <row r="204" spans="1:7" x14ac:dyDescent="0.25">
      <c r="A204" s="138" t="s">
        <v>697</v>
      </c>
      <c r="B204" s="123" t="s">
        <v>522</v>
      </c>
      <c r="C204" s="96" t="s">
        <v>49</v>
      </c>
      <c r="D204" s="96"/>
      <c r="E204" s="122"/>
      <c r="F204" s="115">
        <f t="shared" ref="F204:G208" si="16">F205</f>
        <v>2.6</v>
      </c>
      <c r="G204" s="115">
        <f t="shared" si="16"/>
        <v>2.6</v>
      </c>
    </row>
    <row r="205" spans="1:7" ht="30" x14ac:dyDescent="0.25">
      <c r="A205" s="138" t="s">
        <v>698</v>
      </c>
      <c r="B205" s="123" t="s">
        <v>522</v>
      </c>
      <c r="C205" s="96" t="s">
        <v>49</v>
      </c>
      <c r="D205" s="96" t="s">
        <v>699</v>
      </c>
      <c r="E205" s="122"/>
      <c r="F205" s="115">
        <f t="shared" si="16"/>
        <v>2.6</v>
      </c>
      <c r="G205" s="115">
        <f t="shared" si="16"/>
        <v>2.6</v>
      </c>
    </row>
    <row r="206" spans="1:7" ht="30" x14ac:dyDescent="0.25">
      <c r="A206" s="139" t="s">
        <v>700</v>
      </c>
      <c r="B206" s="123" t="s">
        <v>522</v>
      </c>
      <c r="C206" s="96" t="s">
        <v>49</v>
      </c>
      <c r="D206" s="96" t="s">
        <v>701</v>
      </c>
      <c r="E206" s="122"/>
      <c r="F206" s="115">
        <f t="shared" si="16"/>
        <v>2.6</v>
      </c>
      <c r="G206" s="115">
        <f t="shared" si="16"/>
        <v>2.6</v>
      </c>
    </row>
    <row r="207" spans="1:7" ht="30" x14ac:dyDescent="0.25">
      <c r="A207" s="138" t="s">
        <v>702</v>
      </c>
      <c r="B207" s="123" t="s">
        <v>522</v>
      </c>
      <c r="C207" s="96" t="s">
        <v>49</v>
      </c>
      <c r="D207" s="96" t="s">
        <v>703</v>
      </c>
      <c r="E207" s="122"/>
      <c r="F207" s="115">
        <f t="shared" si="16"/>
        <v>2.6</v>
      </c>
      <c r="G207" s="115">
        <f t="shared" si="16"/>
        <v>2.6</v>
      </c>
    </row>
    <row r="208" spans="1:7" ht="45" x14ac:dyDescent="0.25">
      <c r="A208" s="138" t="s">
        <v>704</v>
      </c>
      <c r="B208" s="123" t="s">
        <v>522</v>
      </c>
      <c r="C208" s="96" t="s">
        <v>49</v>
      </c>
      <c r="D208" s="96" t="s">
        <v>705</v>
      </c>
      <c r="E208" s="122"/>
      <c r="F208" s="115">
        <f t="shared" si="16"/>
        <v>2.6</v>
      </c>
      <c r="G208" s="115">
        <f t="shared" si="16"/>
        <v>2.6</v>
      </c>
    </row>
    <row r="209" spans="1:7" ht="30" x14ac:dyDescent="0.25">
      <c r="A209" s="141" t="s">
        <v>565</v>
      </c>
      <c r="B209" s="123" t="s">
        <v>522</v>
      </c>
      <c r="C209" s="96" t="s">
        <v>49</v>
      </c>
      <c r="D209" s="96" t="s">
        <v>705</v>
      </c>
      <c r="E209" s="122">
        <v>400</v>
      </c>
      <c r="F209" s="115">
        <v>2.6</v>
      </c>
      <c r="G209" s="115">
        <v>2.6</v>
      </c>
    </row>
    <row r="210" spans="1:7" x14ac:dyDescent="0.25">
      <c r="A210" s="138" t="s">
        <v>706</v>
      </c>
      <c r="B210" s="123" t="s">
        <v>522</v>
      </c>
      <c r="C210" s="96" t="s">
        <v>53</v>
      </c>
      <c r="D210" s="96"/>
      <c r="E210" s="123"/>
      <c r="F210" s="115">
        <f>F211</f>
        <v>22701.9</v>
      </c>
      <c r="G210" s="115">
        <f>G211</f>
        <v>22701.9</v>
      </c>
    </row>
    <row r="211" spans="1:7" ht="30" x14ac:dyDescent="0.25">
      <c r="A211" s="138" t="s">
        <v>707</v>
      </c>
      <c r="B211" s="123" t="s">
        <v>522</v>
      </c>
      <c r="C211" s="96" t="s">
        <v>53</v>
      </c>
      <c r="D211" s="96" t="s">
        <v>708</v>
      </c>
      <c r="E211" s="123"/>
      <c r="F211" s="115">
        <f>F212+F219</f>
        <v>22701.9</v>
      </c>
      <c r="G211" s="115">
        <f>G212+G219</f>
        <v>22701.9</v>
      </c>
    </row>
    <row r="212" spans="1:7" ht="30" x14ac:dyDescent="0.25">
      <c r="A212" s="138" t="s">
        <v>709</v>
      </c>
      <c r="B212" s="123" t="s">
        <v>522</v>
      </c>
      <c r="C212" s="96" t="s">
        <v>53</v>
      </c>
      <c r="D212" s="96" t="s">
        <v>710</v>
      </c>
      <c r="E212" s="122"/>
      <c r="F212" s="115">
        <f>F213+F215+F217</f>
        <v>2570.1999999999998</v>
      </c>
      <c r="G212" s="115">
        <f>G213+G215+G217</f>
        <v>2570.1999999999998</v>
      </c>
    </row>
    <row r="213" spans="1:7" ht="30" x14ac:dyDescent="0.25">
      <c r="A213" s="138" t="s">
        <v>711</v>
      </c>
      <c r="B213" s="123" t="s">
        <v>522</v>
      </c>
      <c r="C213" s="96" t="s">
        <v>53</v>
      </c>
      <c r="D213" s="96" t="s">
        <v>712</v>
      </c>
      <c r="E213" s="122"/>
      <c r="F213" s="115">
        <f>F214</f>
        <v>2133.6</v>
      </c>
      <c r="G213" s="115">
        <f>G214</f>
        <v>2133.6</v>
      </c>
    </row>
    <row r="214" spans="1:7" ht="30" x14ac:dyDescent="0.25">
      <c r="A214" s="138" t="s">
        <v>512</v>
      </c>
      <c r="B214" s="123" t="s">
        <v>522</v>
      </c>
      <c r="C214" s="96" t="s">
        <v>53</v>
      </c>
      <c r="D214" s="96" t="s">
        <v>712</v>
      </c>
      <c r="E214" s="122">
        <v>200</v>
      </c>
      <c r="F214" s="115">
        <v>2133.6</v>
      </c>
      <c r="G214" s="115">
        <v>2133.6</v>
      </c>
    </row>
    <row r="215" spans="1:7" ht="30" x14ac:dyDescent="0.25">
      <c r="A215" s="141" t="s">
        <v>713</v>
      </c>
      <c r="B215" s="123" t="s">
        <v>522</v>
      </c>
      <c r="C215" s="96" t="s">
        <v>53</v>
      </c>
      <c r="D215" s="96" t="s">
        <v>714</v>
      </c>
      <c r="E215" s="122"/>
      <c r="F215" s="115">
        <f>F216</f>
        <v>248.5</v>
      </c>
      <c r="G215" s="115">
        <f>G216</f>
        <v>248.5</v>
      </c>
    </row>
    <row r="216" spans="1:7" x14ac:dyDescent="0.25">
      <c r="A216" s="138" t="s">
        <v>513</v>
      </c>
      <c r="B216" s="123" t="s">
        <v>522</v>
      </c>
      <c r="C216" s="96" t="s">
        <v>53</v>
      </c>
      <c r="D216" s="96" t="s">
        <v>714</v>
      </c>
      <c r="E216" s="122">
        <v>300</v>
      </c>
      <c r="F216" s="115">
        <v>248.5</v>
      </c>
      <c r="G216" s="115">
        <v>248.5</v>
      </c>
    </row>
    <row r="217" spans="1:7" ht="45" x14ac:dyDescent="0.25">
      <c r="A217" s="138" t="s">
        <v>715</v>
      </c>
      <c r="B217" s="123" t="s">
        <v>522</v>
      </c>
      <c r="C217" s="96" t="s">
        <v>53</v>
      </c>
      <c r="D217" s="96" t="s">
        <v>716</v>
      </c>
      <c r="E217" s="122"/>
      <c r="F217" s="115">
        <f>F218</f>
        <v>188.1</v>
      </c>
      <c r="G217" s="115">
        <f>G218</f>
        <v>188.1</v>
      </c>
    </row>
    <row r="218" spans="1:7" ht="30" x14ac:dyDescent="0.25">
      <c r="A218" s="138" t="s">
        <v>628</v>
      </c>
      <c r="B218" s="123" t="s">
        <v>522</v>
      </c>
      <c r="C218" s="96" t="s">
        <v>53</v>
      </c>
      <c r="D218" s="96" t="s">
        <v>716</v>
      </c>
      <c r="E218" s="122">
        <v>600</v>
      </c>
      <c r="F218" s="115">
        <v>188.1</v>
      </c>
      <c r="G218" s="115">
        <v>188.1</v>
      </c>
    </row>
    <row r="219" spans="1:7" ht="30" x14ac:dyDescent="0.25">
      <c r="A219" s="138" t="s">
        <v>717</v>
      </c>
      <c r="B219" s="123" t="s">
        <v>522</v>
      </c>
      <c r="C219" s="96" t="s">
        <v>53</v>
      </c>
      <c r="D219" s="96" t="s">
        <v>718</v>
      </c>
      <c r="E219" s="122"/>
      <c r="F219" s="115">
        <f t="shared" ref="F219:G220" si="17">F220</f>
        <v>20131.7</v>
      </c>
      <c r="G219" s="115">
        <f t="shared" si="17"/>
        <v>20131.7</v>
      </c>
    </row>
    <row r="220" spans="1:7" ht="45" x14ac:dyDescent="0.25">
      <c r="A220" s="138" t="s">
        <v>694</v>
      </c>
      <c r="B220" s="123" t="s">
        <v>522</v>
      </c>
      <c r="C220" s="96" t="s">
        <v>53</v>
      </c>
      <c r="D220" s="96" t="s">
        <v>719</v>
      </c>
      <c r="E220" s="122"/>
      <c r="F220" s="115">
        <f t="shared" si="17"/>
        <v>20131.7</v>
      </c>
      <c r="G220" s="115">
        <f t="shared" si="17"/>
        <v>20131.7</v>
      </c>
    </row>
    <row r="221" spans="1:7" ht="30" x14ac:dyDescent="0.25">
      <c r="A221" s="138" t="s">
        <v>628</v>
      </c>
      <c r="B221" s="123" t="s">
        <v>522</v>
      </c>
      <c r="C221" s="96" t="s">
        <v>53</v>
      </c>
      <c r="D221" s="96" t="s">
        <v>719</v>
      </c>
      <c r="E221" s="122">
        <v>600</v>
      </c>
      <c r="F221" s="115">
        <v>20131.7</v>
      </c>
      <c r="G221" s="115">
        <v>20131.7</v>
      </c>
    </row>
    <row r="222" spans="1:7" x14ac:dyDescent="0.25">
      <c r="A222" s="138" t="s">
        <v>64</v>
      </c>
      <c r="B222" s="123" t="s">
        <v>522</v>
      </c>
      <c r="C222" s="96" t="s">
        <v>63</v>
      </c>
      <c r="D222" s="96"/>
      <c r="E222" s="122"/>
      <c r="F222" s="115">
        <f>F223+F227+F241</f>
        <v>20844.200000000004</v>
      </c>
      <c r="G222" s="115">
        <f>G223+G227+G241</f>
        <v>20734.3</v>
      </c>
    </row>
    <row r="223" spans="1:7" x14ac:dyDescent="0.25">
      <c r="A223" s="138" t="s">
        <v>66</v>
      </c>
      <c r="B223" s="123" t="s">
        <v>522</v>
      </c>
      <c r="C223" s="96" t="s">
        <v>65</v>
      </c>
      <c r="D223" s="96"/>
      <c r="E223" s="122"/>
      <c r="F223" s="115">
        <f t="shared" ref="F223:G225" si="18">F224</f>
        <v>10553.1</v>
      </c>
      <c r="G223" s="115">
        <f t="shared" si="18"/>
        <v>10553.1</v>
      </c>
    </row>
    <row r="224" spans="1:7" x14ac:dyDescent="0.25">
      <c r="A224" s="138" t="s">
        <v>505</v>
      </c>
      <c r="B224" s="123" t="s">
        <v>522</v>
      </c>
      <c r="C224" s="96" t="s">
        <v>65</v>
      </c>
      <c r="D224" s="96" t="s">
        <v>506</v>
      </c>
      <c r="E224" s="122"/>
      <c r="F224" s="115">
        <f t="shared" si="18"/>
        <v>10553.1</v>
      </c>
      <c r="G224" s="115">
        <f t="shared" si="18"/>
        <v>10553.1</v>
      </c>
    </row>
    <row r="225" spans="1:7" x14ac:dyDescent="0.25">
      <c r="A225" s="138" t="s">
        <v>720</v>
      </c>
      <c r="B225" s="123" t="s">
        <v>522</v>
      </c>
      <c r="C225" s="96" t="s">
        <v>65</v>
      </c>
      <c r="D225" s="96" t="s">
        <v>721</v>
      </c>
      <c r="E225" s="122"/>
      <c r="F225" s="115">
        <f t="shared" si="18"/>
        <v>10553.1</v>
      </c>
      <c r="G225" s="115">
        <f t="shared" si="18"/>
        <v>10553.1</v>
      </c>
    </row>
    <row r="226" spans="1:7" x14ac:dyDescent="0.25">
      <c r="A226" s="138" t="s">
        <v>513</v>
      </c>
      <c r="B226" s="123" t="s">
        <v>522</v>
      </c>
      <c r="C226" s="96" t="s">
        <v>65</v>
      </c>
      <c r="D226" s="96" t="s">
        <v>721</v>
      </c>
      <c r="E226" s="122">
        <v>300</v>
      </c>
      <c r="F226" s="115">
        <v>10553.1</v>
      </c>
      <c r="G226" s="115">
        <v>10553.1</v>
      </c>
    </row>
    <row r="227" spans="1:7" x14ac:dyDescent="0.25">
      <c r="A227" s="138" t="s">
        <v>68</v>
      </c>
      <c r="B227" s="123" t="s">
        <v>522</v>
      </c>
      <c r="C227" s="96" t="s">
        <v>67</v>
      </c>
      <c r="D227" s="96"/>
      <c r="E227" s="122"/>
      <c r="F227" s="115">
        <f>F228</f>
        <v>9688.2000000000007</v>
      </c>
      <c r="G227" s="115">
        <f>G228</f>
        <v>9606</v>
      </c>
    </row>
    <row r="228" spans="1:7" x14ac:dyDescent="0.25">
      <c r="A228" s="138" t="s">
        <v>505</v>
      </c>
      <c r="B228" s="123" t="s">
        <v>522</v>
      </c>
      <c r="C228" s="96" t="s">
        <v>67</v>
      </c>
      <c r="D228" s="96" t="s">
        <v>506</v>
      </c>
      <c r="E228" s="122"/>
      <c r="F228" s="115">
        <f>F229+F231+F233+F235+F237+F239</f>
        <v>9688.2000000000007</v>
      </c>
      <c r="G228" s="115">
        <f>G229+G231+G233+G235+G237+G239</f>
        <v>9606</v>
      </c>
    </row>
    <row r="229" spans="1:7" ht="30" x14ac:dyDescent="0.25">
      <c r="A229" s="138" t="s">
        <v>722</v>
      </c>
      <c r="B229" s="123" t="s">
        <v>522</v>
      </c>
      <c r="C229" s="96" t="s">
        <v>67</v>
      </c>
      <c r="D229" s="96" t="s">
        <v>723</v>
      </c>
      <c r="E229" s="122"/>
      <c r="F229" s="115">
        <f>F230</f>
        <v>2222.5</v>
      </c>
      <c r="G229" s="115">
        <f>G230</f>
        <v>2222.5</v>
      </c>
    </row>
    <row r="230" spans="1:7" x14ac:dyDescent="0.25">
      <c r="A230" s="138" t="s">
        <v>513</v>
      </c>
      <c r="B230" s="123" t="s">
        <v>522</v>
      </c>
      <c r="C230" s="96" t="s">
        <v>67</v>
      </c>
      <c r="D230" s="96" t="s">
        <v>723</v>
      </c>
      <c r="E230" s="122">
        <v>300</v>
      </c>
      <c r="F230" s="115">
        <v>2222.5</v>
      </c>
      <c r="G230" s="115">
        <v>2222.5</v>
      </c>
    </row>
    <row r="231" spans="1:7" ht="45" x14ac:dyDescent="0.25">
      <c r="A231" s="138" t="s">
        <v>724</v>
      </c>
      <c r="B231" s="123" t="s">
        <v>522</v>
      </c>
      <c r="C231" s="96" t="s">
        <v>67</v>
      </c>
      <c r="D231" s="96" t="s">
        <v>725</v>
      </c>
      <c r="E231" s="122"/>
      <c r="F231" s="115">
        <f>F232</f>
        <v>2034.5</v>
      </c>
      <c r="G231" s="115">
        <f>G232</f>
        <v>1977</v>
      </c>
    </row>
    <row r="232" spans="1:7" x14ac:dyDescent="0.25">
      <c r="A232" s="138" t="s">
        <v>513</v>
      </c>
      <c r="B232" s="123" t="s">
        <v>522</v>
      </c>
      <c r="C232" s="96" t="s">
        <v>67</v>
      </c>
      <c r="D232" s="96" t="s">
        <v>725</v>
      </c>
      <c r="E232" s="122">
        <v>300</v>
      </c>
      <c r="F232" s="115">
        <v>2034.5</v>
      </c>
      <c r="G232" s="115">
        <v>1977</v>
      </c>
    </row>
    <row r="233" spans="1:7" x14ac:dyDescent="0.25">
      <c r="A233" s="138" t="s">
        <v>726</v>
      </c>
      <c r="B233" s="123" t="s">
        <v>522</v>
      </c>
      <c r="C233" s="96" t="s">
        <v>67</v>
      </c>
      <c r="D233" s="96" t="s">
        <v>727</v>
      </c>
      <c r="E233" s="122"/>
      <c r="F233" s="115">
        <f>F234</f>
        <v>627.1</v>
      </c>
      <c r="G233" s="115">
        <f>G234</f>
        <v>606.5</v>
      </c>
    </row>
    <row r="234" spans="1:7" ht="30" x14ac:dyDescent="0.25">
      <c r="A234" s="138" t="s">
        <v>628</v>
      </c>
      <c r="B234" s="123" t="s">
        <v>522</v>
      </c>
      <c r="C234" s="96" t="s">
        <v>67</v>
      </c>
      <c r="D234" s="96" t="s">
        <v>727</v>
      </c>
      <c r="E234" s="122">
        <v>600</v>
      </c>
      <c r="F234" s="115">
        <v>627.1</v>
      </c>
      <c r="G234" s="115">
        <v>606.5</v>
      </c>
    </row>
    <row r="235" spans="1:7" x14ac:dyDescent="0.25">
      <c r="A235" s="138" t="s">
        <v>728</v>
      </c>
      <c r="B235" s="123" t="s">
        <v>522</v>
      </c>
      <c r="C235" s="96" t="s">
        <v>67</v>
      </c>
      <c r="D235" s="96" t="s">
        <v>729</v>
      </c>
      <c r="E235" s="122"/>
      <c r="F235" s="115">
        <f>F236</f>
        <v>4500</v>
      </c>
      <c r="G235" s="115">
        <f>G236</f>
        <v>4500</v>
      </c>
    </row>
    <row r="236" spans="1:7" ht="30" x14ac:dyDescent="0.25">
      <c r="A236" s="138" t="s">
        <v>628</v>
      </c>
      <c r="B236" s="123" t="s">
        <v>522</v>
      </c>
      <c r="C236" s="96" t="s">
        <v>67</v>
      </c>
      <c r="D236" s="96" t="s">
        <v>729</v>
      </c>
      <c r="E236" s="122">
        <v>600</v>
      </c>
      <c r="F236" s="115">
        <v>4500</v>
      </c>
      <c r="G236" s="115">
        <v>4500</v>
      </c>
    </row>
    <row r="237" spans="1:7" ht="75" x14ac:dyDescent="0.25">
      <c r="A237" s="138" t="s">
        <v>730</v>
      </c>
      <c r="B237" s="123" t="s">
        <v>522</v>
      </c>
      <c r="C237" s="96" t="s">
        <v>67</v>
      </c>
      <c r="D237" s="96" t="s">
        <v>731</v>
      </c>
      <c r="E237" s="122"/>
      <c r="F237" s="115">
        <f>F238</f>
        <v>4.0999999999999996</v>
      </c>
      <c r="G237" s="115">
        <f>G238</f>
        <v>0</v>
      </c>
    </row>
    <row r="238" spans="1:7" x14ac:dyDescent="0.25">
      <c r="A238" s="139" t="s">
        <v>531</v>
      </c>
      <c r="B238" s="123" t="s">
        <v>522</v>
      </c>
      <c r="C238" s="96" t="s">
        <v>67</v>
      </c>
      <c r="D238" s="96" t="s">
        <v>731</v>
      </c>
      <c r="E238" s="122">
        <v>800</v>
      </c>
      <c r="F238" s="115">
        <v>4.0999999999999996</v>
      </c>
      <c r="G238" s="115">
        <v>0</v>
      </c>
    </row>
    <row r="239" spans="1:7" x14ac:dyDescent="0.25">
      <c r="A239" s="147" t="s">
        <v>732</v>
      </c>
      <c r="B239" s="123" t="s">
        <v>522</v>
      </c>
      <c r="C239" s="96" t="s">
        <v>67</v>
      </c>
      <c r="D239" s="96" t="s">
        <v>733</v>
      </c>
      <c r="E239" s="122"/>
      <c r="F239" s="115">
        <f>F240</f>
        <v>300</v>
      </c>
      <c r="G239" s="115">
        <f>G240</f>
        <v>300</v>
      </c>
    </row>
    <row r="240" spans="1:7" x14ac:dyDescent="0.25">
      <c r="A240" s="138" t="s">
        <v>513</v>
      </c>
      <c r="B240" s="123" t="s">
        <v>522</v>
      </c>
      <c r="C240" s="96" t="s">
        <v>67</v>
      </c>
      <c r="D240" s="96" t="s">
        <v>733</v>
      </c>
      <c r="E240" s="122">
        <v>300</v>
      </c>
      <c r="F240" s="115">
        <v>300</v>
      </c>
      <c r="G240" s="115">
        <v>300</v>
      </c>
    </row>
    <row r="241" spans="1:7" x14ac:dyDescent="0.25">
      <c r="A241" s="140" t="s">
        <v>734</v>
      </c>
      <c r="B241" s="127" t="s">
        <v>522</v>
      </c>
      <c r="C241" s="98" t="s">
        <v>69</v>
      </c>
      <c r="D241" s="98"/>
      <c r="E241" s="127"/>
      <c r="F241" s="115">
        <f t="shared" ref="F241:G245" si="19">F242</f>
        <v>602.9</v>
      </c>
      <c r="G241" s="115">
        <f t="shared" si="19"/>
        <v>575.20000000000005</v>
      </c>
    </row>
    <row r="242" spans="1:7" ht="30" x14ac:dyDescent="0.25">
      <c r="A242" s="140" t="s">
        <v>735</v>
      </c>
      <c r="B242" s="127" t="s">
        <v>522</v>
      </c>
      <c r="C242" s="98" t="s">
        <v>69</v>
      </c>
      <c r="D242" s="98" t="s">
        <v>736</v>
      </c>
      <c r="E242" s="127"/>
      <c r="F242" s="115">
        <f t="shared" si="19"/>
        <v>602.9</v>
      </c>
      <c r="G242" s="115">
        <f t="shared" si="19"/>
        <v>575.20000000000005</v>
      </c>
    </row>
    <row r="243" spans="1:7" ht="60" x14ac:dyDescent="0.25">
      <c r="A243" s="138" t="s">
        <v>737</v>
      </c>
      <c r="B243" s="127" t="s">
        <v>522</v>
      </c>
      <c r="C243" s="98" t="s">
        <v>69</v>
      </c>
      <c r="D243" s="96" t="s">
        <v>738</v>
      </c>
      <c r="E243" s="127"/>
      <c r="F243" s="115">
        <f t="shared" si="19"/>
        <v>602.9</v>
      </c>
      <c r="G243" s="115">
        <f t="shared" si="19"/>
        <v>575.20000000000005</v>
      </c>
    </row>
    <row r="244" spans="1:7" ht="60" x14ac:dyDescent="0.25">
      <c r="A244" s="139" t="s">
        <v>739</v>
      </c>
      <c r="B244" s="127" t="s">
        <v>522</v>
      </c>
      <c r="C244" s="98" t="s">
        <v>69</v>
      </c>
      <c r="D244" s="96" t="s">
        <v>740</v>
      </c>
      <c r="E244" s="127"/>
      <c r="F244" s="115">
        <f t="shared" si="19"/>
        <v>602.9</v>
      </c>
      <c r="G244" s="115">
        <f t="shared" si="19"/>
        <v>575.20000000000005</v>
      </c>
    </row>
    <row r="245" spans="1:7" ht="90" x14ac:dyDescent="0.25">
      <c r="A245" s="142" t="s">
        <v>741</v>
      </c>
      <c r="B245" s="123" t="s">
        <v>522</v>
      </c>
      <c r="C245" s="96" t="s">
        <v>69</v>
      </c>
      <c r="D245" s="104" t="s">
        <v>742</v>
      </c>
      <c r="E245" s="122"/>
      <c r="F245" s="115">
        <f t="shared" si="19"/>
        <v>602.9</v>
      </c>
      <c r="G245" s="115">
        <f t="shared" si="19"/>
        <v>575.20000000000005</v>
      </c>
    </row>
    <row r="246" spans="1:7" x14ac:dyDescent="0.25">
      <c r="A246" s="138" t="s">
        <v>513</v>
      </c>
      <c r="B246" s="123" t="s">
        <v>522</v>
      </c>
      <c r="C246" s="96" t="s">
        <v>69</v>
      </c>
      <c r="D246" s="104" t="s">
        <v>742</v>
      </c>
      <c r="E246" s="122">
        <v>300</v>
      </c>
      <c r="F246" s="115">
        <v>602.9</v>
      </c>
      <c r="G246" s="115">
        <v>575.20000000000005</v>
      </c>
    </row>
    <row r="247" spans="1:7" x14ac:dyDescent="0.25">
      <c r="A247" s="138" t="s">
        <v>743</v>
      </c>
      <c r="B247" s="123" t="s">
        <v>522</v>
      </c>
      <c r="C247" s="96" t="s">
        <v>71</v>
      </c>
      <c r="D247" s="96"/>
      <c r="E247" s="122"/>
      <c r="F247" s="115">
        <f>F248+F255</f>
        <v>100995.4</v>
      </c>
      <c r="G247" s="115">
        <f>G248+G255</f>
        <v>100457</v>
      </c>
    </row>
    <row r="248" spans="1:7" x14ac:dyDescent="0.25">
      <c r="A248" s="138" t="s">
        <v>74</v>
      </c>
      <c r="B248" s="123" t="s">
        <v>522</v>
      </c>
      <c r="C248" s="96" t="s">
        <v>73</v>
      </c>
      <c r="D248" s="96"/>
      <c r="E248" s="122"/>
      <c r="F248" s="115">
        <f t="shared" ref="F248:G249" si="20">F249</f>
        <v>62458.5</v>
      </c>
      <c r="G248" s="115">
        <f t="shared" si="20"/>
        <v>62458.5</v>
      </c>
    </row>
    <row r="249" spans="1:7" ht="30" x14ac:dyDescent="0.25">
      <c r="A249" s="138" t="s">
        <v>744</v>
      </c>
      <c r="B249" s="123" t="s">
        <v>522</v>
      </c>
      <c r="C249" s="96" t="s">
        <v>73</v>
      </c>
      <c r="D249" s="96" t="s">
        <v>745</v>
      </c>
      <c r="E249" s="122"/>
      <c r="F249" s="115">
        <f t="shared" si="20"/>
        <v>62458.5</v>
      </c>
      <c r="G249" s="115">
        <f t="shared" si="20"/>
        <v>62458.5</v>
      </c>
    </row>
    <row r="250" spans="1:7" ht="45" x14ac:dyDescent="0.25">
      <c r="A250" s="138" t="s">
        <v>746</v>
      </c>
      <c r="B250" s="123" t="s">
        <v>522</v>
      </c>
      <c r="C250" s="96" t="s">
        <v>73</v>
      </c>
      <c r="D250" s="96" t="s">
        <v>747</v>
      </c>
      <c r="E250" s="122"/>
      <c r="F250" s="115">
        <f>F251+F253</f>
        <v>62458.5</v>
      </c>
      <c r="G250" s="115">
        <f>G251+G253</f>
        <v>62458.5</v>
      </c>
    </row>
    <row r="251" spans="1:7" ht="45" x14ac:dyDescent="0.25">
      <c r="A251" s="138" t="s">
        <v>694</v>
      </c>
      <c r="B251" s="123" t="s">
        <v>522</v>
      </c>
      <c r="C251" s="96" t="s">
        <v>73</v>
      </c>
      <c r="D251" s="96" t="s">
        <v>748</v>
      </c>
      <c r="E251" s="122"/>
      <c r="F251" s="115">
        <f>F252</f>
        <v>32338.799999999999</v>
      </c>
      <c r="G251" s="115">
        <f>G252</f>
        <v>32338.799999999999</v>
      </c>
    </row>
    <row r="252" spans="1:7" ht="30" x14ac:dyDescent="0.25">
      <c r="A252" s="138" t="s">
        <v>628</v>
      </c>
      <c r="B252" s="123" t="s">
        <v>522</v>
      </c>
      <c r="C252" s="96" t="s">
        <v>73</v>
      </c>
      <c r="D252" s="96" t="s">
        <v>748</v>
      </c>
      <c r="E252" s="122">
        <v>600</v>
      </c>
      <c r="F252" s="115">
        <v>32338.799999999999</v>
      </c>
      <c r="G252" s="115">
        <v>32338.799999999999</v>
      </c>
    </row>
    <row r="253" spans="1:7" ht="30" x14ac:dyDescent="0.25">
      <c r="A253" s="138" t="s">
        <v>749</v>
      </c>
      <c r="B253" s="123" t="s">
        <v>522</v>
      </c>
      <c r="C253" s="96" t="s">
        <v>73</v>
      </c>
      <c r="D253" s="96" t="s">
        <v>750</v>
      </c>
      <c r="E253" s="122"/>
      <c r="F253" s="115">
        <f>F254</f>
        <v>30119.7</v>
      </c>
      <c r="G253" s="115">
        <f>G254</f>
        <v>30119.7</v>
      </c>
    </row>
    <row r="254" spans="1:7" ht="30" x14ac:dyDescent="0.25">
      <c r="A254" s="138" t="s">
        <v>628</v>
      </c>
      <c r="B254" s="123" t="s">
        <v>522</v>
      </c>
      <c r="C254" s="96" t="s">
        <v>73</v>
      </c>
      <c r="D254" s="96" t="s">
        <v>750</v>
      </c>
      <c r="E254" s="122">
        <v>600</v>
      </c>
      <c r="F254" s="115">
        <v>30119.7</v>
      </c>
      <c r="G254" s="115">
        <v>30119.7</v>
      </c>
    </row>
    <row r="255" spans="1:7" x14ac:dyDescent="0.25">
      <c r="A255" s="138" t="s">
        <v>76</v>
      </c>
      <c r="B255" s="123" t="s">
        <v>522</v>
      </c>
      <c r="C255" s="96" t="s">
        <v>75</v>
      </c>
      <c r="D255" s="96"/>
      <c r="E255" s="122"/>
      <c r="F255" s="115">
        <f>F256</f>
        <v>38536.9</v>
      </c>
      <c r="G255" s="115">
        <f>G256</f>
        <v>37998.5</v>
      </c>
    </row>
    <row r="256" spans="1:7" ht="30" x14ac:dyDescent="0.25">
      <c r="A256" s="138" t="s">
        <v>751</v>
      </c>
      <c r="B256" s="123" t="s">
        <v>522</v>
      </c>
      <c r="C256" s="96" t="s">
        <v>75</v>
      </c>
      <c r="D256" s="96" t="s">
        <v>745</v>
      </c>
      <c r="E256" s="122"/>
      <c r="F256" s="115">
        <f>F257+F264</f>
        <v>38536.9</v>
      </c>
      <c r="G256" s="115">
        <f>G257+G264</f>
        <v>37998.5</v>
      </c>
    </row>
    <row r="257" spans="1:7" ht="45" x14ac:dyDescent="0.25">
      <c r="A257" s="138" t="s">
        <v>752</v>
      </c>
      <c r="B257" s="123" t="s">
        <v>522</v>
      </c>
      <c r="C257" s="96" t="s">
        <v>75</v>
      </c>
      <c r="D257" s="96" t="s">
        <v>753</v>
      </c>
      <c r="E257" s="122"/>
      <c r="F257" s="115">
        <f>F258+F260+F262</f>
        <v>28234.3</v>
      </c>
      <c r="G257" s="115">
        <f>G258+G260+G262</f>
        <v>27708.9</v>
      </c>
    </row>
    <row r="258" spans="1:7" ht="45" x14ac:dyDescent="0.25">
      <c r="A258" s="138" t="s">
        <v>754</v>
      </c>
      <c r="B258" s="123" t="s">
        <v>522</v>
      </c>
      <c r="C258" s="96" t="s">
        <v>75</v>
      </c>
      <c r="D258" s="96" t="s">
        <v>755</v>
      </c>
      <c r="E258" s="122"/>
      <c r="F258" s="115">
        <f>F259</f>
        <v>607.5</v>
      </c>
      <c r="G258" s="115">
        <f>G259</f>
        <v>607.5</v>
      </c>
    </row>
    <row r="259" spans="1:7" ht="30" x14ac:dyDescent="0.25">
      <c r="A259" s="138" t="s">
        <v>512</v>
      </c>
      <c r="B259" s="123" t="s">
        <v>522</v>
      </c>
      <c r="C259" s="96" t="s">
        <v>75</v>
      </c>
      <c r="D259" s="96" t="s">
        <v>755</v>
      </c>
      <c r="E259" s="122">
        <v>200</v>
      </c>
      <c r="F259" s="115">
        <v>607.5</v>
      </c>
      <c r="G259" s="115">
        <v>607.5</v>
      </c>
    </row>
    <row r="260" spans="1:7" ht="45" x14ac:dyDescent="0.25">
      <c r="A260" s="138" t="s">
        <v>756</v>
      </c>
      <c r="B260" s="123" t="s">
        <v>522</v>
      </c>
      <c r="C260" s="96" t="s">
        <v>75</v>
      </c>
      <c r="D260" s="96" t="s">
        <v>757</v>
      </c>
      <c r="E260" s="122"/>
      <c r="F260" s="115">
        <f>F261</f>
        <v>2127.6999999999998</v>
      </c>
      <c r="G260" s="115">
        <f>G261</f>
        <v>2127.6999999999998</v>
      </c>
    </row>
    <row r="261" spans="1:7" ht="30" x14ac:dyDescent="0.25">
      <c r="A261" s="138" t="s">
        <v>628</v>
      </c>
      <c r="B261" s="123" t="s">
        <v>522</v>
      </c>
      <c r="C261" s="96" t="s">
        <v>75</v>
      </c>
      <c r="D261" s="96" t="s">
        <v>757</v>
      </c>
      <c r="E261" s="122">
        <v>600</v>
      </c>
      <c r="F261" s="115">
        <v>2127.6999999999998</v>
      </c>
      <c r="G261" s="115">
        <v>2127.6999999999998</v>
      </c>
    </row>
    <row r="262" spans="1:7" ht="30" x14ac:dyDescent="0.25">
      <c r="A262" s="138" t="s">
        <v>758</v>
      </c>
      <c r="B262" s="123" t="s">
        <v>522</v>
      </c>
      <c r="C262" s="96" t="s">
        <v>75</v>
      </c>
      <c r="D262" s="96" t="s">
        <v>759</v>
      </c>
      <c r="E262" s="122"/>
      <c r="F262" s="115">
        <f>F263</f>
        <v>25499.1</v>
      </c>
      <c r="G262" s="115">
        <f>G263</f>
        <v>24973.7</v>
      </c>
    </row>
    <row r="263" spans="1:7" ht="30" x14ac:dyDescent="0.25">
      <c r="A263" s="138" t="s">
        <v>628</v>
      </c>
      <c r="B263" s="123" t="s">
        <v>522</v>
      </c>
      <c r="C263" s="96" t="s">
        <v>75</v>
      </c>
      <c r="D263" s="96" t="s">
        <v>759</v>
      </c>
      <c r="E263" s="122">
        <v>600</v>
      </c>
      <c r="F263" s="115">
        <v>25499.1</v>
      </c>
      <c r="G263" s="115">
        <v>24973.7</v>
      </c>
    </row>
    <row r="264" spans="1:7" ht="45" x14ac:dyDescent="0.25">
      <c r="A264" s="139" t="s">
        <v>760</v>
      </c>
      <c r="B264" s="123" t="s">
        <v>522</v>
      </c>
      <c r="C264" s="96" t="s">
        <v>75</v>
      </c>
      <c r="D264" s="96" t="s">
        <v>761</v>
      </c>
      <c r="E264" s="122"/>
      <c r="F264" s="115">
        <f>F265+F268+F270+F273</f>
        <v>10302.6</v>
      </c>
      <c r="G264" s="115">
        <f>G265+G268+G270+G273</f>
        <v>10289.6</v>
      </c>
    </row>
    <row r="265" spans="1:7" ht="30" x14ac:dyDescent="0.25">
      <c r="A265" s="138" t="s">
        <v>762</v>
      </c>
      <c r="B265" s="123" t="s">
        <v>522</v>
      </c>
      <c r="C265" s="96" t="s">
        <v>75</v>
      </c>
      <c r="D265" s="96" t="s">
        <v>763</v>
      </c>
      <c r="E265" s="122"/>
      <c r="F265" s="115">
        <f>F266+F267</f>
        <v>7329.2</v>
      </c>
      <c r="G265" s="115">
        <f>G266+G267</f>
        <v>7329.2</v>
      </c>
    </row>
    <row r="266" spans="1:7" ht="75" x14ac:dyDescent="0.25">
      <c r="A266" s="138" t="s">
        <v>509</v>
      </c>
      <c r="B266" s="123" t="s">
        <v>522</v>
      </c>
      <c r="C266" s="96" t="s">
        <v>75</v>
      </c>
      <c r="D266" s="96" t="s">
        <v>763</v>
      </c>
      <c r="E266" s="122">
        <v>100</v>
      </c>
      <c r="F266" s="115">
        <v>3121.8</v>
      </c>
      <c r="G266" s="115">
        <v>3121.8</v>
      </c>
    </row>
    <row r="267" spans="1:7" ht="30" x14ac:dyDescent="0.25">
      <c r="A267" s="138" t="s">
        <v>512</v>
      </c>
      <c r="B267" s="123" t="s">
        <v>522</v>
      </c>
      <c r="C267" s="96" t="s">
        <v>75</v>
      </c>
      <c r="D267" s="96" t="s">
        <v>763</v>
      </c>
      <c r="E267" s="122">
        <v>200</v>
      </c>
      <c r="F267" s="115">
        <v>4207.3999999999996</v>
      </c>
      <c r="G267" s="115">
        <v>4207.3999999999996</v>
      </c>
    </row>
    <row r="268" spans="1:7" ht="45" x14ac:dyDescent="0.25">
      <c r="A268" s="141" t="s">
        <v>764</v>
      </c>
      <c r="B268" s="123" t="s">
        <v>522</v>
      </c>
      <c r="C268" s="96" t="s">
        <v>75</v>
      </c>
      <c r="D268" s="96" t="s">
        <v>765</v>
      </c>
      <c r="E268" s="122"/>
      <c r="F268" s="115">
        <f>F269</f>
        <v>739</v>
      </c>
      <c r="G268" s="115">
        <f>G269</f>
        <v>739</v>
      </c>
    </row>
    <row r="269" spans="1:7" ht="30" x14ac:dyDescent="0.25">
      <c r="A269" s="138" t="s">
        <v>512</v>
      </c>
      <c r="B269" s="123" t="s">
        <v>522</v>
      </c>
      <c r="C269" s="96" t="s">
        <v>75</v>
      </c>
      <c r="D269" s="96" t="s">
        <v>765</v>
      </c>
      <c r="E269" s="125">
        <v>200</v>
      </c>
      <c r="F269" s="115">
        <v>739</v>
      </c>
      <c r="G269" s="115">
        <v>739</v>
      </c>
    </row>
    <row r="270" spans="1:7" x14ac:dyDescent="0.25">
      <c r="A270" s="141" t="s">
        <v>766</v>
      </c>
      <c r="B270" s="123" t="s">
        <v>522</v>
      </c>
      <c r="C270" s="96" t="s">
        <v>75</v>
      </c>
      <c r="D270" s="96" t="s">
        <v>767</v>
      </c>
      <c r="E270" s="125"/>
      <c r="F270" s="115">
        <f>F271+F272</f>
        <v>1984.8000000000002</v>
      </c>
      <c r="G270" s="115">
        <f>G271+G272</f>
        <v>1971.8000000000002</v>
      </c>
    </row>
    <row r="271" spans="1:7" x14ac:dyDescent="0.25">
      <c r="A271" s="138" t="s">
        <v>513</v>
      </c>
      <c r="B271" s="123" t="s">
        <v>522</v>
      </c>
      <c r="C271" s="96" t="s">
        <v>75</v>
      </c>
      <c r="D271" s="96" t="s">
        <v>767</v>
      </c>
      <c r="E271" s="125">
        <v>300</v>
      </c>
      <c r="F271" s="115">
        <v>931.1</v>
      </c>
      <c r="G271" s="115">
        <v>918.1</v>
      </c>
    </row>
    <row r="272" spans="1:7" ht="30" x14ac:dyDescent="0.25">
      <c r="A272" s="138" t="s">
        <v>628</v>
      </c>
      <c r="B272" s="123" t="s">
        <v>522</v>
      </c>
      <c r="C272" s="96" t="s">
        <v>75</v>
      </c>
      <c r="D272" s="96" t="s">
        <v>767</v>
      </c>
      <c r="E272" s="125">
        <v>600</v>
      </c>
      <c r="F272" s="115">
        <v>1053.7</v>
      </c>
      <c r="G272" s="115">
        <v>1053.7</v>
      </c>
    </row>
    <row r="273" spans="1:7" ht="45" x14ac:dyDescent="0.25">
      <c r="A273" s="138" t="s">
        <v>768</v>
      </c>
      <c r="B273" s="123" t="s">
        <v>522</v>
      </c>
      <c r="C273" s="96" t="s">
        <v>75</v>
      </c>
      <c r="D273" s="96" t="s">
        <v>769</v>
      </c>
      <c r="E273" s="122"/>
      <c r="F273" s="115">
        <f>F274</f>
        <v>249.6</v>
      </c>
      <c r="G273" s="115">
        <f>G274</f>
        <v>249.6</v>
      </c>
    </row>
    <row r="274" spans="1:7" ht="30" x14ac:dyDescent="0.25">
      <c r="A274" s="138" t="s">
        <v>512</v>
      </c>
      <c r="B274" s="123" t="s">
        <v>522</v>
      </c>
      <c r="C274" s="96" t="s">
        <v>75</v>
      </c>
      <c r="D274" s="96" t="s">
        <v>769</v>
      </c>
      <c r="E274" s="122">
        <v>200</v>
      </c>
      <c r="F274" s="115">
        <v>249.6</v>
      </c>
      <c r="G274" s="115">
        <v>249.6</v>
      </c>
    </row>
    <row r="275" spans="1:7" x14ac:dyDescent="0.25">
      <c r="A275" s="141" t="s">
        <v>770</v>
      </c>
      <c r="B275" s="127" t="s">
        <v>522</v>
      </c>
      <c r="C275" s="98" t="s">
        <v>77</v>
      </c>
      <c r="D275" s="98"/>
      <c r="E275" s="125"/>
      <c r="F275" s="115">
        <f t="shared" ref="F275:G278" si="21">F276</f>
        <v>30772.3</v>
      </c>
      <c r="G275" s="115">
        <f t="shared" si="21"/>
        <v>30772.3</v>
      </c>
    </row>
    <row r="276" spans="1:7" x14ac:dyDescent="0.25">
      <c r="A276" s="140" t="s">
        <v>80</v>
      </c>
      <c r="B276" s="127" t="s">
        <v>522</v>
      </c>
      <c r="C276" s="98" t="s">
        <v>79</v>
      </c>
      <c r="D276" s="98"/>
      <c r="E276" s="125"/>
      <c r="F276" s="115">
        <f t="shared" si="21"/>
        <v>30772.3</v>
      </c>
      <c r="G276" s="115">
        <f t="shared" si="21"/>
        <v>30772.3</v>
      </c>
    </row>
    <row r="277" spans="1:7" x14ac:dyDescent="0.25">
      <c r="A277" s="141" t="s">
        <v>505</v>
      </c>
      <c r="B277" s="127" t="s">
        <v>522</v>
      </c>
      <c r="C277" s="98" t="s">
        <v>79</v>
      </c>
      <c r="D277" s="98" t="s">
        <v>506</v>
      </c>
      <c r="E277" s="125"/>
      <c r="F277" s="115">
        <f t="shared" si="21"/>
        <v>30772.3</v>
      </c>
      <c r="G277" s="115">
        <f t="shared" si="21"/>
        <v>30772.3</v>
      </c>
    </row>
    <row r="278" spans="1:7" ht="45" x14ac:dyDescent="0.25">
      <c r="A278" s="141" t="s">
        <v>694</v>
      </c>
      <c r="B278" s="127" t="s">
        <v>522</v>
      </c>
      <c r="C278" s="98" t="s">
        <v>79</v>
      </c>
      <c r="D278" s="98" t="s">
        <v>546</v>
      </c>
      <c r="E278" s="125"/>
      <c r="F278" s="115">
        <f t="shared" si="21"/>
        <v>30772.3</v>
      </c>
      <c r="G278" s="115">
        <f t="shared" si="21"/>
        <v>30772.3</v>
      </c>
    </row>
    <row r="279" spans="1:7" ht="30" x14ac:dyDescent="0.25">
      <c r="A279" s="141" t="s">
        <v>628</v>
      </c>
      <c r="B279" s="127" t="s">
        <v>522</v>
      </c>
      <c r="C279" s="98" t="s">
        <v>79</v>
      </c>
      <c r="D279" s="98" t="s">
        <v>546</v>
      </c>
      <c r="E279" s="125">
        <v>600</v>
      </c>
      <c r="F279" s="115">
        <v>30772.3</v>
      </c>
      <c r="G279" s="115">
        <v>30772.3</v>
      </c>
    </row>
    <row r="280" spans="1:7" ht="30" x14ac:dyDescent="0.25">
      <c r="A280" s="138" t="s">
        <v>433</v>
      </c>
      <c r="B280" s="123" t="s">
        <v>522</v>
      </c>
      <c r="C280" s="96" t="s">
        <v>81</v>
      </c>
      <c r="D280" s="96"/>
      <c r="E280" s="122"/>
      <c r="F280" s="115">
        <f t="shared" ref="F280:G283" si="22">F281</f>
        <v>65629.7</v>
      </c>
      <c r="G280" s="115">
        <f t="shared" si="22"/>
        <v>65173.2</v>
      </c>
    </row>
    <row r="281" spans="1:7" ht="30" x14ac:dyDescent="0.25">
      <c r="A281" s="138" t="s">
        <v>771</v>
      </c>
      <c r="B281" s="123" t="s">
        <v>522</v>
      </c>
      <c r="C281" s="96" t="s">
        <v>82</v>
      </c>
      <c r="D281" s="96"/>
      <c r="E281" s="122"/>
      <c r="F281" s="115">
        <f t="shared" si="22"/>
        <v>65629.7</v>
      </c>
      <c r="G281" s="115">
        <f t="shared" si="22"/>
        <v>65173.2</v>
      </c>
    </row>
    <row r="282" spans="1:7" x14ac:dyDescent="0.25">
      <c r="A282" s="138" t="s">
        <v>505</v>
      </c>
      <c r="B282" s="123" t="s">
        <v>522</v>
      </c>
      <c r="C282" s="96" t="s">
        <v>82</v>
      </c>
      <c r="D282" s="96" t="s">
        <v>506</v>
      </c>
      <c r="E282" s="122"/>
      <c r="F282" s="115">
        <f t="shared" si="22"/>
        <v>65629.7</v>
      </c>
      <c r="G282" s="115">
        <f t="shared" si="22"/>
        <v>65173.2</v>
      </c>
    </row>
    <row r="283" spans="1:7" x14ac:dyDescent="0.25">
      <c r="A283" s="138" t="s">
        <v>772</v>
      </c>
      <c r="B283" s="123" t="s">
        <v>522</v>
      </c>
      <c r="C283" s="96" t="s">
        <v>82</v>
      </c>
      <c r="D283" s="96" t="s">
        <v>773</v>
      </c>
      <c r="E283" s="122"/>
      <c r="F283" s="115">
        <f t="shared" si="22"/>
        <v>65629.7</v>
      </c>
      <c r="G283" s="115">
        <f t="shared" si="22"/>
        <v>65173.2</v>
      </c>
    </row>
    <row r="284" spans="1:7" ht="32.25" customHeight="1" x14ac:dyDescent="0.25">
      <c r="A284" s="138" t="s">
        <v>774</v>
      </c>
      <c r="B284" s="123" t="s">
        <v>522</v>
      </c>
      <c r="C284" s="96" t="s">
        <v>82</v>
      </c>
      <c r="D284" s="96" t="s">
        <v>773</v>
      </c>
      <c r="E284" s="122">
        <v>700</v>
      </c>
      <c r="F284" s="115">
        <v>65629.7</v>
      </c>
      <c r="G284" s="115">
        <v>65173.2</v>
      </c>
    </row>
    <row r="285" spans="1:7" s="91" customFormat="1" ht="34.5" customHeight="1" x14ac:dyDescent="0.25">
      <c r="A285" s="137" t="s">
        <v>775</v>
      </c>
      <c r="B285" s="160" t="s">
        <v>776</v>
      </c>
      <c r="C285" s="96" t="s">
        <v>523</v>
      </c>
      <c r="D285" s="95"/>
      <c r="E285" s="122"/>
      <c r="F285" s="114">
        <f>F286</f>
        <v>53389.3</v>
      </c>
      <c r="G285" s="114">
        <f>G286</f>
        <v>53288.9</v>
      </c>
    </row>
    <row r="286" spans="1:7" s="91" customFormat="1" x14ac:dyDescent="0.25">
      <c r="A286" s="138" t="s">
        <v>3</v>
      </c>
      <c r="B286" s="123" t="s">
        <v>776</v>
      </c>
      <c r="C286" s="96" t="s">
        <v>2</v>
      </c>
      <c r="D286" s="96"/>
      <c r="E286" s="122"/>
      <c r="F286" s="115">
        <f>F287+F298+F294</f>
        <v>53389.3</v>
      </c>
      <c r="G286" s="115">
        <f>G287+G298</f>
        <v>53288.9</v>
      </c>
    </row>
    <row r="287" spans="1:7" s="91" customFormat="1" ht="45" x14ac:dyDescent="0.25">
      <c r="A287" s="138" t="s">
        <v>777</v>
      </c>
      <c r="B287" s="123" t="s">
        <v>776</v>
      </c>
      <c r="C287" s="96" t="s">
        <v>12</v>
      </c>
      <c r="D287" s="96"/>
      <c r="E287" s="122"/>
      <c r="F287" s="115">
        <f t="shared" ref="F287:G288" si="23">F288</f>
        <v>53080.4</v>
      </c>
      <c r="G287" s="115">
        <f t="shared" si="23"/>
        <v>52980</v>
      </c>
    </row>
    <row r="288" spans="1:7" s="91" customFormat="1" x14ac:dyDescent="0.25">
      <c r="A288" s="138" t="s">
        <v>505</v>
      </c>
      <c r="B288" s="123" t="s">
        <v>776</v>
      </c>
      <c r="C288" s="96" t="s">
        <v>12</v>
      </c>
      <c r="D288" s="96" t="s">
        <v>506</v>
      </c>
      <c r="E288" s="122"/>
      <c r="F288" s="115">
        <f t="shared" si="23"/>
        <v>53080.4</v>
      </c>
      <c r="G288" s="115">
        <f t="shared" si="23"/>
        <v>52980</v>
      </c>
    </row>
    <row r="289" spans="1:7" s="91" customFormat="1" ht="45" x14ac:dyDescent="0.25">
      <c r="A289" s="139" t="s">
        <v>529</v>
      </c>
      <c r="B289" s="123" t="s">
        <v>776</v>
      </c>
      <c r="C289" s="96" t="s">
        <v>12</v>
      </c>
      <c r="D289" s="96" t="s">
        <v>530</v>
      </c>
      <c r="E289" s="122"/>
      <c r="F289" s="115">
        <f>F290+F291+F292+F293</f>
        <v>53080.4</v>
      </c>
      <c r="G289" s="115">
        <f>G290+G291+G292+G293</f>
        <v>52980</v>
      </c>
    </row>
    <row r="290" spans="1:7" s="91" customFormat="1" ht="75" x14ac:dyDescent="0.25">
      <c r="A290" s="138" t="s">
        <v>509</v>
      </c>
      <c r="B290" s="123" t="s">
        <v>776</v>
      </c>
      <c r="C290" s="96" t="s">
        <v>12</v>
      </c>
      <c r="D290" s="96" t="s">
        <v>530</v>
      </c>
      <c r="E290" s="122">
        <v>100</v>
      </c>
      <c r="F290" s="115">
        <v>49172.3</v>
      </c>
      <c r="G290" s="115">
        <v>49138</v>
      </c>
    </row>
    <row r="291" spans="1:7" s="91" customFormat="1" ht="30" x14ac:dyDescent="0.25">
      <c r="A291" s="138" t="s">
        <v>512</v>
      </c>
      <c r="B291" s="123" t="s">
        <v>776</v>
      </c>
      <c r="C291" s="96" t="s">
        <v>12</v>
      </c>
      <c r="D291" s="96" t="s">
        <v>530</v>
      </c>
      <c r="E291" s="122">
        <v>200</v>
      </c>
      <c r="F291" s="115">
        <v>2356.5</v>
      </c>
      <c r="G291" s="115">
        <v>2291.6</v>
      </c>
    </row>
    <row r="292" spans="1:7" s="91" customFormat="1" x14ac:dyDescent="0.25">
      <c r="A292" s="138" t="s">
        <v>513</v>
      </c>
      <c r="B292" s="123" t="s">
        <v>776</v>
      </c>
      <c r="C292" s="96" t="s">
        <v>12</v>
      </c>
      <c r="D292" s="96" t="s">
        <v>530</v>
      </c>
      <c r="E292" s="122">
        <v>300</v>
      </c>
      <c r="F292" s="115">
        <v>1506.4</v>
      </c>
      <c r="G292" s="115">
        <v>1505.4</v>
      </c>
    </row>
    <row r="293" spans="1:7" s="91" customFormat="1" x14ac:dyDescent="0.25">
      <c r="A293" s="139" t="s">
        <v>531</v>
      </c>
      <c r="B293" s="123" t="s">
        <v>776</v>
      </c>
      <c r="C293" s="96" t="s">
        <v>12</v>
      </c>
      <c r="D293" s="96" t="s">
        <v>530</v>
      </c>
      <c r="E293" s="122">
        <v>800</v>
      </c>
      <c r="F293" s="115">
        <v>45.2</v>
      </c>
      <c r="G293" s="115">
        <v>45</v>
      </c>
    </row>
    <row r="294" spans="1:7" s="91" customFormat="1" x14ac:dyDescent="0.25">
      <c r="A294" s="138" t="s">
        <v>17</v>
      </c>
      <c r="B294" s="123" t="s">
        <v>776</v>
      </c>
      <c r="C294" s="96" t="s">
        <v>16</v>
      </c>
      <c r="D294" s="96"/>
      <c r="E294" s="122"/>
      <c r="F294" s="115">
        <f t="shared" ref="F294:G296" si="24">F295</f>
        <v>0</v>
      </c>
      <c r="G294" s="115">
        <f t="shared" si="24"/>
        <v>0</v>
      </c>
    </row>
    <row r="295" spans="1:7" s="91" customFormat="1" x14ac:dyDescent="0.25">
      <c r="A295" s="138" t="s">
        <v>505</v>
      </c>
      <c r="B295" s="163" t="s">
        <v>776</v>
      </c>
      <c r="C295" s="96" t="s">
        <v>16</v>
      </c>
      <c r="D295" s="96" t="s">
        <v>506</v>
      </c>
      <c r="E295" s="122"/>
      <c r="F295" s="115">
        <f t="shared" si="24"/>
        <v>0</v>
      </c>
      <c r="G295" s="115">
        <f t="shared" si="24"/>
        <v>0</v>
      </c>
    </row>
    <row r="296" spans="1:7" s="91" customFormat="1" x14ac:dyDescent="0.25">
      <c r="A296" s="138" t="s">
        <v>778</v>
      </c>
      <c r="B296" s="123" t="s">
        <v>776</v>
      </c>
      <c r="C296" s="96" t="s">
        <v>16</v>
      </c>
      <c r="D296" s="96" t="s">
        <v>779</v>
      </c>
      <c r="E296" s="122"/>
      <c r="F296" s="115">
        <f t="shared" si="24"/>
        <v>0</v>
      </c>
      <c r="G296" s="115">
        <f t="shared" si="24"/>
        <v>0</v>
      </c>
    </row>
    <row r="297" spans="1:7" s="91" customFormat="1" x14ac:dyDescent="0.25">
      <c r="A297" s="139" t="s">
        <v>531</v>
      </c>
      <c r="B297" s="123" t="s">
        <v>776</v>
      </c>
      <c r="C297" s="96" t="s">
        <v>16</v>
      </c>
      <c r="D297" s="96" t="s">
        <v>779</v>
      </c>
      <c r="E297" s="122">
        <v>800</v>
      </c>
      <c r="F297" s="115">
        <v>0</v>
      </c>
      <c r="G297" s="115">
        <v>0</v>
      </c>
    </row>
    <row r="298" spans="1:7" s="91" customFormat="1" x14ac:dyDescent="0.25">
      <c r="A298" s="138" t="s">
        <v>19</v>
      </c>
      <c r="B298" s="123" t="s">
        <v>776</v>
      </c>
      <c r="C298" s="96" t="s">
        <v>18</v>
      </c>
      <c r="D298" s="88"/>
      <c r="E298" s="122"/>
      <c r="F298" s="115">
        <f t="shared" ref="F298:G300" si="25">F299</f>
        <v>308.89999999999998</v>
      </c>
      <c r="G298" s="115">
        <f t="shared" si="25"/>
        <v>308.89999999999998</v>
      </c>
    </row>
    <row r="299" spans="1:7" s="91" customFormat="1" x14ac:dyDescent="0.25">
      <c r="A299" s="138" t="s">
        <v>505</v>
      </c>
      <c r="B299" s="123" t="s">
        <v>776</v>
      </c>
      <c r="C299" s="96" t="s">
        <v>18</v>
      </c>
      <c r="D299" s="96" t="s">
        <v>506</v>
      </c>
      <c r="E299" s="122"/>
      <c r="F299" s="115">
        <f t="shared" si="25"/>
        <v>308.89999999999998</v>
      </c>
      <c r="G299" s="115">
        <f t="shared" si="25"/>
        <v>308.89999999999998</v>
      </c>
    </row>
    <row r="300" spans="1:7" s="91" customFormat="1" ht="45" x14ac:dyDescent="0.25">
      <c r="A300" s="138" t="s">
        <v>547</v>
      </c>
      <c r="B300" s="123" t="s">
        <v>776</v>
      </c>
      <c r="C300" s="96" t="s">
        <v>18</v>
      </c>
      <c r="D300" s="96" t="s">
        <v>548</v>
      </c>
      <c r="E300" s="122"/>
      <c r="F300" s="115">
        <f t="shared" si="25"/>
        <v>308.89999999999998</v>
      </c>
      <c r="G300" s="115">
        <f t="shared" si="25"/>
        <v>308.89999999999998</v>
      </c>
    </row>
    <row r="301" spans="1:7" s="91" customFormat="1" ht="26.25" customHeight="1" x14ac:dyDescent="0.25">
      <c r="A301" s="139" t="s">
        <v>531</v>
      </c>
      <c r="B301" s="123" t="s">
        <v>776</v>
      </c>
      <c r="C301" s="96" t="s">
        <v>18</v>
      </c>
      <c r="D301" s="96" t="s">
        <v>548</v>
      </c>
      <c r="E301" s="122">
        <v>800</v>
      </c>
      <c r="F301" s="115">
        <v>308.89999999999998</v>
      </c>
      <c r="G301" s="115">
        <v>308.89999999999998</v>
      </c>
    </row>
    <row r="302" spans="1:7" ht="41.25" customHeight="1" x14ac:dyDescent="0.25">
      <c r="A302" s="137" t="s">
        <v>780</v>
      </c>
      <c r="B302" s="160" t="s">
        <v>781</v>
      </c>
      <c r="C302" s="96" t="s">
        <v>523</v>
      </c>
      <c r="D302" s="95"/>
      <c r="E302" s="122"/>
      <c r="F302" s="114">
        <f>F303+F336+F430</f>
        <v>3336777.8000000003</v>
      </c>
      <c r="G302" s="114">
        <f>G303+G336+G430</f>
        <v>3318258.8999999994</v>
      </c>
    </row>
    <row r="303" spans="1:7" x14ac:dyDescent="0.25">
      <c r="A303" s="140" t="s">
        <v>27</v>
      </c>
      <c r="B303" s="127" t="s">
        <v>781</v>
      </c>
      <c r="C303" s="98" t="s">
        <v>26</v>
      </c>
      <c r="D303" s="98"/>
      <c r="E303" s="125"/>
      <c r="F303" s="115">
        <f>F304+F314</f>
        <v>418950.60000000003</v>
      </c>
      <c r="G303" s="115">
        <f>G304+G314</f>
        <v>418832.39999999997</v>
      </c>
    </row>
    <row r="304" spans="1:7" x14ac:dyDescent="0.25">
      <c r="A304" s="139" t="s">
        <v>29</v>
      </c>
      <c r="B304" s="127" t="s">
        <v>781</v>
      </c>
      <c r="C304" s="98" t="s">
        <v>28</v>
      </c>
      <c r="D304" s="98"/>
      <c r="E304" s="125"/>
      <c r="F304" s="115">
        <f t="shared" ref="F304:G306" si="26">F305</f>
        <v>11554</v>
      </c>
      <c r="G304" s="115">
        <f t="shared" si="26"/>
        <v>11436.1</v>
      </c>
    </row>
    <row r="305" spans="1:7" ht="45" x14ac:dyDescent="0.25">
      <c r="A305" s="138" t="s">
        <v>557</v>
      </c>
      <c r="B305" s="127" t="s">
        <v>781</v>
      </c>
      <c r="C305" s="98" t="s">
        <v>28</v>
      </c>
      <c r="D305" s="96" t="s">
        <v>558</v>
      </c>
      <c r="E305" s="125"/>
      <c r="F305" s="115">
        <f t="shared" si="26"/>
        <v>11554</v>
      </c>
      <c r="G305" s="115">
        <f t="shared" si="26"/>
        <v>11436.1</v>
      </c>
    </row>
    <row r="306" spans="1:7" ht="45" x14ac:dyDescent="0.25">
      <c r="A306" s="138" t="s">
        <v>559</v>
      </c>
      <c r="B306" s="127" t="s">
        <v>781</v>
      </c>
      <c r="C306" s="98" t="s">
        <v>28</v>
      </c>
      <c r="D306" s="96" t="s">
        <v>560</v>
      </c>
      <c r="E306" s="125"/>
      <c r="F306" s="115">
        <f t="shared" si="26"/>
        <v>11554</v>
      </c>
      <c r="G306" s="115">
        <f t="shared" si="26"/>
        <v>11436.1</v>
      </c>
    </row>
    <row r="307" spans="1:7" ht="45" x14ac:dyDescent="0.25">
      <c r="A307" s="140" t="s">
        <v>561</v>
      </c>
      <c r="B307" s="127" t="s">
        <v>781</v>
      </c>
      <c r="C307" s="98" t="s">
        <v>28</v>
      </c>
      <c r="D307" s="96" t="s">
        <v>562</v>
      </c>
      <c r="E307" s="125"/>
      <c r="F307" s="115">
        <f>F308+F310+F312</f>
        <v>11554</v>
      </c>
      <c r="G307" s="115">
        <f>G308+G310+G312</f>
        <v>11436.1</v>
      </c>
    </row>
    <row r="308" spans="1:7" ht="30" x14ac:dyDescent="0.25">
      <c r="A308" s="140" t="s">
        <v>782</v>
      </c>
      <c r="B308" s="127" t="s">
        <v>781</v>
      </c>
      <c r="C308" s="98" t="s">
        <v>28</v>
      </c>
      <c r="D308" s="96" t="s">
        <v>783</v>
      </c>
      <c r="E308" s="125"/>
      <c r="F308" s="115">
        <f>F309</f>
        <v>500</v>
      </c>
      <c r="G308" s="115">
        <f>G309</f>
        <v>499</v>
      </c>
    </row>
    <row r="309" spans="1:7" ht="30" x14ac:dyDescent="0.25">
      <c r="A309" s="141" t="s">
        <v>628</v>
      </c>
      <c r="B309" s="127" t="s">
        <v>781</v>
      </c>
      <c r="C309" s="98" t="s">
        <v>28</v>
      </c>
      <c r="D309" s="96" t="s">
        <v>783</v>
      </c>
      <c r="E309" s="125">
        <v>600</v>
      </c>
      <c r="F309" s="115">
        <v>500</v>
      </c>
      <c r="G309" s="115">
        <v>499</v>
      </c>
    </row>
    <row r="310" spans="1:7" ht="45" x14ac:dyDescent="0.25">
      <c r="A310" s="141" t="s">
        <v>694</v>
      </c>
      <c r="B310" s="127" t="s">
        <v>781</v>
      </c>
      <c r="C310" s="98" t="s">
        <v>28</v>
      </c>
      <c r="D310" s="96" t="s">
        <v>784</v>
      </c>
      <c r="E310" s="125"/>
      <c r="F310" s="115">
        <f>F311</f>
        <v>5416.8</v>
      </c>
      <c r="G310" s="115">
        <f>G311</f>
        <v>5416.8</v>
      </c>
    </row>
    <row r="311" spans="1:7" ht="30" x14ac:dyDescent="0.25">
      <c r="A311" s="141" t="s">
        <v>628</v>
      </c>
      <c r="B311" s="127" t="s">
        <v>781</v>
      </c>
      <c r="C311" s="98" t="s">
        <v>28</v>
      </c>
      <c r="D311" s="96" t="s">
        <v>784</v>
      </c>
      <c r="E311" s="125">
        <v>600</v>
      </c>
      <c r="F311" s="115">
        <v>5416.8</v>
      </c>
      <c r="G311" s="115">
        <v>5416.8</v>
      </c>
    </row>
    <row r="312" spans="1:7" x14ac:dyDescent="0.25">
      <c r="A312" s="149" t="s">
        <v>785</v>
      </c>
      <c r="B312" s="127" t="s">
        <v>781</v>
      </c>
      <c r="C312" s="98" t="s">
        <v>28</v>
      </c>
      <c r="D312" s="96" t="s">
        <v>786</v>
      </c>
      <c r="E312" s="125"/>
      <c r="F312" s="115">
        <f>F313</f>
        <v>5637.2</v>
      </c>
      <c r="G312" s="115">
        <f>G313</f>
        <v>5520.3</v>
      </c>
    </row>
    <row r="313" spans="1:7" ht="30" x14ac:dyDescent="0.25">
      <c r="A313" s="141" t="s">
        <v>628</v>
      </c>
      <c r="B313" s="127" t="s">
        <v>781</v>
      </c>
      <c r="C313" s="98" t="s">
        <v>28</v>
      </c>
      <c r="D313" s="96" t="s">
        <v>786</v>
      </c>
      <c r="E313" s="125">
        <v>600</v>
      </c>
      <c r="F313" s="115">
        <v>5637.2</v>
      </c>
      <c r="G313" s="115">
        <v>5520.3</v>
      </c>
    </row>
    <row r="314" spans="1:7" x14ac:dyDescent="0.25">
      <c r="A314" s="140" t="s">
        <v>164</v>
      </c>
      <c r="B314" s="127" t="s">
        <v>781</v>
      </c>
      <c r="C314" s="98" t="s">
        <v>34</v>
      </c>
      <c r="D314" s="98"/>
      <c r="E314" s="125"/>
      <c r="F314" s="115">
        <f>F315+F331</f>
        <v>407396.60000000003</v>
      </c>
      <c r="G314" s="115">
        <f>G315+G331</f>
        <v>407396.3</v>
      </c>
    </row>
    <row r="315" spans="1:7" ht="30" x14ac:dyDescent="0.25">
      <c r="A315" s="140" t="s">
        <v>573</v>
      </c>
      <c r="B315" s="127" t="s">
        <v>781</v>
      </c>
      <c r="C315" s="98" t="s">
        <v>34</v>
      </c>
      <c r="D315" s="98" t="s">
        <v>574</v>
      </c>
      <c r="E315" s="125"/>
      <c r="F315" s="115">
        <f t="shared" ref="F315:G316" si="27">F316</f>
        <v>404277.60000000003</v>
      </c>
      <c r="G315" s="115">
        <f t="shared" si="27"/>
        <v>404277.3</v>
      </c>
    </row>
    <row r="316" spans="1:7" ht="45" x14ac:dyDescent="0.25">
      <c r="A316" s="140" t="s">
        <v>591</v>
      </c>
      <c r="B316" s="127" t="s">
        <v>781</v>
      </c>
      <c r="C316" s="98" t="s">
        <v>34</v>
      </c>
      <c r="D316" s="98" t="s">
        <v>592</v>
      </c>
      <c r="E316" s="125"/>
      <c r="F316" s="115">
        <f t="shared" si="27"/>
        <v>404277.60000000003</v>
      </c>
      <c r="G316" s="115">
        <f t="shared" si="27"/>
        <v>404277.3</v>
      </c>
    </row>
    <row r="317" spans="1:7" ht="30" x14ac:dyDescent="0.25">
      <c r="A317" s="141" t="s">
        <v>599</v>
      </c>
      <c r="B317" s="127" t="s">
        <v>781</v>
      </c>
      <c r="C317" s="98" t="s">
        <v>34</v>
      </c>
      <c r="D317" s="98" t="s">
        <v>600</v>
      </c>
      <c r="E317" s="125"/>
      <c r="F317" s="115">
        <f>F318+F320+F322+F324+F327+F329</f>
        <v>404277.60000000003</v>
      </c>
      <c r="G317" s="115">
        <f>G318+G320+G322+G324+G327+G329</f>
        <v>404277.3</v>
      </c>
    </row>
    <row r="318" spans="1:7" ht="45" x14ac:dyDescent="0.25">
      <c r="A318" s="140" t="s">
        <v>787</v>
      </c>
      <c r="B318" s="127" t="s">
        <v>781</v>
      </c>
      <c r="C318" s="98" t="s">
        <v>34</v>
      </c>
      <c r="D318" s="98" t="s">
        <v>788</v>
      </c>
      <c r="E318" s="125"/>
      <c r="F318" s="115">
        <f>F319</f>
        <v>169575.7</v>
      </c>
      <c r="G318" s="115">
        <f>G319</f>
        <v>169575.6</v>
      </c>
    </row>
    <row r="319" spans="1:7" x14ac:dyDescent="0.25">
      <c r="A319" s="141" t="s">
        <v>531</v>
      </c>
      <c r="B319" s="127" t="s">
        <v>781</v>
      </c>
      <c r="C319" s="98" t="s">
        <v>34</v>
      </c>
      <c r="D319" s="98" t="s">
        <v>788</v>
      </c>
      <c r="E319" s="125">
        <v>800</v>
      </c>
      <c r="F319" s="115">
        <v>169575.7</v>
      </c>
      <c r="G319" s="115">
        <v>169575.6</v>
      </c>
    </row>
    <row r="320" spans="1:7" ht="75" x14ac:dyDescent="0.25">
      <c r="A320" s="141" t="s">
        <v>789</v>
      </c>
      <c r="B320" s="127" t="s">
        <v>781</v>
      </c>
      <c r="C320" s="98" t="s">
        <v>34</v>
      </c>
      <c r="D320" s="98" t="s">
        <v>790</v>
      </c>
      <c r="E320" s="125"/>
      <c r="F320" s="115">
        <f>F321</f>
        <v>562.70000000000005</v>
      </c>
      <c r="G320" s="115">
        <f>G321</f>
        <v>562.70000000000005</v>
      </c>
    </row>
    <row r="321" spans="1:7" x14ac:dyDescent="0.25">
      <c r="A321" s="141" t="s">
        <v>531</v>
      </c>
      <c r="B321" s="127" t="s">
        <v>781</v>
      </c>
      <c r="C321" s="98" t="s">
        <v>34</v>
      </c>
      <c r="D321" s="98" t="s">
        <v>790</v>
      </c>
      <c r="E321" s="125">
        <v>800</v>
      </c>
      <c r="F321" s="115">
        <v>562.70000000000005</v>
      </c>
      <c r="G321" s="115">
        <v>562.70000000000005</v>
      </c>
    </row>
    <row r="322" spans="1:7" ht="60" x14ac:dyDescent="0.25">
      <c r="A322" s="142" t="s">
        <v>791</v>
      </c>
      <c r="B322" s="127" t="s">
        <v>781</v>
      </c>
      <c r="C322" s="98" t="s">
        <v>34</v>
      </c>
      <c r="D322" s="98" t="s">
        <v>792</v>
      </c>
      <c r="E322" s="125"/>
      <c r="F322" s="115">
        <f>F323</f>
        <v>60934.7</v>
      </c>
      <c r="G322" s="115">
        <f>G323</f>
        <v>60934.6</v>
      </c>
    </row>
    <row r="323" spans="1:7" x14ac:dyDescent="0.25">
      <c r="A323" s="141" t="s">
        <v>531</v>
      </c>
      <c r="B323" s="127" t="s">
        <v>781</v>
      </c>
      <c r="C323" s="98" t="s">
        <v>34</v>
      </c>
      <c r="D323" s="98" t="s">
        <v>792</v>
      </c>
      <c r="E323" s="125">
        <v>800</v>
      </c>
      <c r="F323" s="115">
        <v>60934.7</v>
      </c>
      <c r="G323" s="115">
        <v>60934.6</v>
      </c>
    </row>
    <row r="324" spans="1:7" ht="45" x14ac:dyDescent="0.25">
      <c r="A324" s="141" t="s">
        <v>601</v>
      </c>
      <c r="B324" s="127" t="s">
        <v>781</v>
      </c>
      <c r="C324" s="98" t="s">
        <v>34</v>
      </c>
      <c r="D324" s="98" t="s">
        <v>602</v>
      </c>
      <c r="E324" s="125"/>
      <c r="F324" s="115">
        <f>F325+F326</f>
        <v>23657.8</v>
      </c>
      <c r="G324" s="115">
        <f>G325+G326</f>
        <v>23657.8</v>
      </c>
    </row>
    <row r="325" spans="1:7" ht="30" x14ac:dyDescent="0.25">
      <c r="A325" s="138" t="s">
        <v>512</v>
      </c>
      <c r="B325" s="127" t="s">
        <v>781</v>
      </c>
      <c r="C325" s="98" t="s">
        <v>34</v>
      </c>
      <c r="D325" s="98" t="s">
        <v>602</v>
      </c>
      <c r="E325" s="125">
        <v>200</v>
      </c>
      <c r="F325" s="115">
        <v>8900</v>
      </c>
      <c r="G325" s="115">
        <v>8900</v>
      </c>
    </row>
    <row r="326" spans="1:7" x14ac:dyDescent="0.25">
      <c r="A326" s="141" t="s">
        <v>531</v>
      </c>
      <c r="B326" s="127" t="s">
        <v>781</v>
      </c>
      <c r="C326" s="98" t="s">
        <v>34</v>
      </c>
      <c r="D326" s="98" t="s">
        <v>602</v>
      </c>
      <c r="E326" s="125">
        <v>800</v>
      </c>
      <c r="F326" s="115">
        <v>14757.8</v>
      </c>
      <c r="G326" s="115">
        <v>14757.8</v>
      </c>
    </row>
    <row r="327" spans="1:7" ht="108" customHeight="1" x14ac:dyDescent="0.25">
      <c r="A327" s="140" t="s">
        <v>793</v>
      </c>
      <c r="B327" s="127" t="s">
        <v>781</v>
      </c>
      <c r="C327" s="98" t="s">
        <v>34</v>
      </c>
      <c r="D327" s="98" t="s">
        <v>794</v>
      </c>
      <c r="E327" s="125"/>
      <c r="F327" s="115">
        <f>F328</f>
        <v>126686.5</v>
      </c>
      <c r="G327" s="115">
        <f>G328</f>
        <v>126686.5</v>
      </c>
    </row>
    <row r="328" spans="1:7" x14ac:dyDescent="0.25">
      <c r="A328" s="141" t="s">
        <v>531</v>
      </c>
      <c r="B328" s="127" t="s">
        <v>781</v>
      </c>
      <c r="C328" s="98" t="s">
        <v>34</v>
      </c>
      <c r="D328" s="98" t="s">
        <v>794</v>
      </c>
      <c r="E328" s="125">
        <v>800</v>
      </c>
      <c r="F328" s="115">
        <v>126686.5</v>
      </c>
      <c r="G328" s="115">
        <v>126686.5</v>
      </c>
    </row>
    <row r="329" spans="1:7" ht="30" x14ac:dyDescent="0.25">
      <c r="A329" s="142" t="s">
        <v>795</v>
      </c>
      <c r="B329" s="127" t="s">
        <v>781</v>
      </c>
      <c r="C329" s="98" t="s">
        <v>34</v>
      </c>
      <c r="D329" s="98" t="s">
        <v>796</v>
      </c>
      <c r="E329" s="125"/>
      <c r="F329" s="115">
        <f>F330</f>
        <v>22860.2</v>
      </c>
      <c r="G329" s="115">
        <f>G330</f>
        <v>22860.1</v>
      </c>
    </row>
    <row r="330" spans="1:7" x14ac:dyDescent="0.25">
      <c r="A330" s="141" t="s">
        <v>531</v>
      </c>
      <c r="B330" s="127" t="s">
        <v>781</v>
      </c>
      <c r="C330" s="98" t="s">
        <v>34</v>
      </c>
      <c r="D330" s="98" t="s">
        <v>796</v>
      </c>
      <c r="E330" s="125">
        <v>800</v>
      </c>
      <c r="F330" s="115">
        <v>22860.2</v>
      </c>
      <c r="G330" s="115">
        <v>22860.1</v>
      </c>
    </row>
    <row r="331" spans="1:7" ht="45" x14ac:dyDescent="0.25">
      <c r="A331" s="139" t="s">
        <v>557</v>
      </c>
      <c r="B331" s="123" t="s">
        <v>781</v>
      </c>
      <c r="C331" s="96" t="s">
        <v>34</v>
      </c>
      <c r="D331" s="96" t="s">
        <v>558</v>
      </c>
      <c r="E331" s="125"/>
      <c r="F331" s="115">
        <f t="shared" ref="F331:G334" si="28">F332</f>
        <v>3119</v>
      </c>
      <c r="G331" s="115">
        <f t="shared" si="28"/>
        <v>3119</v>
      </c>
    </row>
    <row r="332" spans="1:7" ht="30" x14ac:dyDescent="0.25">
      <c r="A332" s="139" t="s">
        <v>797</v>
      </c>
      <c r="B332" s="123" t="s">
        <v>781</v>
      </c>
      <c r="C332" s="96" t="s">
        <v>34</v>
      </c>
      <c r="D332" s="96" t="s">
        <v>798</v>
      </c>
      <c r="E332" s="125"/>
      <c r="F332" s="115">
        <f t="shared" si="28"/>
        <v>3119</v>
      </c>
      <c r="G332" s="115">
        <f t="shared" si="28"/>
        <v>3119</v>
      </c>
    </row>
    <row r="333" spans="1:7" ht="45" x14ac:dyDescent="0.25">
      <c r="A333" s="139" t="s">
        <v>799</v>
      </c>
      <c r="B333" s="123" t="s">
        <v>781</v>
      </c>
      <c r="C333" s="96" t="s">
        <v>34</v>
      </c>
      <c r="D333" s="96" t="s">
        <v>800</v>
      </c>
      <c r="E333" s="125"/>
      <c r="F333" s="115">
        <f t="shared" si="28"/>
        <v>3119</v>
      </c>
      <c r="G333" s="115">
        <f t="shared" si="28"/>
        <v>3119</v>
      </c>
    </row>
    <row r="334" spans="1:7" ht="30" x14ac:dyDescent="0.25">
      <c r="A334" s="139" t="s">
        <v>1122</v>
      </c>
      <c r="B334" s="123" t="s">
        <v>781</v>
      </c>
      <c r="C334" s="96" t="s">
        <v>34</v>
      </c>
      <c r="D334" s="96" t="s">
        <v>801</v>
      </c>
      <c r="E334" s="125"/>
      <c r="F334" s="115">
        <f t="shared" si="28"/>
        <v>3119</v>
      </c>
      <c r="G334" s="115">
        <f t="shared" si="28"/>
        <v>3119</v>
      </c>
    </row>
    <row r="335" spans="1:7" ht="30" x14ac:dyDescent="0.25">
      <c r="A335" s="138" t="s">
        <v>512</v>
      </c>
      <c r="B335" s="123" t="s">
        <v>781</v>
      </c>
      <c r="C335" s="96" t="s">
        <v>34</v>
      </c>
      <c r="D335" s="96" t="s">
        <v>801</v>
      </c>
      <c r="E335" s="125">
        <v>200</v>
      </c>
      <c r="F335" s="115">
        <v>3119</v>
      </c>
      <c r="G335" s="115">
        <v>3119</v>
      </c>
    </row>
    <row r="336" spans="1:7" x14ac:dyDescent="0.25">
      <c r="A336" s="140" t="s">
        <v>639</v>
      </c>
      <c r="B336" s="127" t="s">
        <v>781</v>
      </c>
      <c r="C336" s="98" t="s">
        <v>37</v>
      </c>
      <c r="D336" s="98"/>
      <c r="E336" s="125"/>
      <c r="F336" s="115">
        <f>F337+F352+F382+F421</f>
        <v>2911881</v>
      </c>
      <c r="G336" s="115">
        <f>G337+G352+G382+G421</f>
        <v>2895133.0999999996</v>
      </c>
    </row>
    <row r="337" spans="1:7" x14ac:dyDescent="0.25">
      <c r="A337" s="140" t="s">
        <v>640</v>
      </c>
      <c r="B337" s="127" t="s">
        <v>781</v>
      </c>
      <c r="C337" s="98" t="s">
        <v>39</v>
      </c>
      <c r="D337" s="98"/>
      <c r="E337" s="125"/>
      <c r="F337" s="115">
        <f>F338+F343</f>
        <v>10184.299999999999</v>
      </c>
      <c r="G337" s="115">
        <f>G338+G343</f>
        <v>10167.299999999999</v>
      </c>
    </row>
    <row r="338" spans="1:7" ht="30" x14ac:dyDescent="0.25">
      <c r="A338" s="140" t="s">
        <v>735</v>
      </c>
      <c r="B338" s="127" t="s">
        <v>781</v>
      </c>
      <c r="C338" s="98" t="s">
        <v>39</v>
      </c>
      <c r="D338" s="98" t="s">
        <v>736</v>
      </c>
      <c r="E338" s="125"/>
      <c r="F338" s="115">
        <f t="shared" ref="F338:G341" si="29">F339</f>
        <v>2791.8</v>
      </c>
      <c r="G338" s="115">
        <f t="shared" si="29"/>
        <v>2791.8</v>
      </c>
    </row>
    <row r="339" spans="1:7" ht="30" x14ac:dyDescent="0.25">
      <c r="A339" s="140" t="s">
        <v>802</v>
      </c>
      <c r="B339" s="127" t="s">
        <v>781</v>
      </c>
      <c r="C339" s="98" t="s">
        <v>39</v>
      </c>
      <c r="D339" s="98" t="s">
        <v>803</v>
      </c>
      <c r="E339" s="125"/>
      <c r="F339" s="115">
        <f t="shared" si="29"/>
        <v>2791.8</v>
      </c>
      <c r="G339" s="115">
        <f t="shared" si="29"/>
        <v>2791.8</v>
      </c>
    </row>
    <row r="340" spans="1:7" ht="30" x14ac:dyDescent="0.25">
      <c r="A340" s="140" t="s">
        <v>804</v>
      </c>
      <c r="B340" s="127" t="s">
        <v>781</v>
      </c>
      <c r="C340" s="98" t="s">
        <v>39</v>
      </c>
      <c r="D340" s="98" t="s">
        <v>805</v>
      </c>
      <c r="E340" s="125"/>
      <c r="F340" s="115">
        <f t="shared" si="29"/>
        <v>2791.8</v>
      </c>
      <c r="G340" s="115">
        <f t="shared" si="29"/>
        <v>2791.8</v>
      </c>
    </row>
    <row r="341" spans="1:7" x14ac:dyDescent="0.25">
      <c r="A341" s="140" t="s">
        <v>806</v>
      </c>
      <c r="B341" s="127" t="s">
        <v>781</v>
      </c>
      <c r="C341" s="98" t="s">
        <v>39</v>
      </c>
      <c r="D341" s="98" t="s">
        <v>807</v>
      </c>
      <c r="E341" s="125"/>
      <c r="F341" s="115">
        <f t="shared" si="29"/>
        <v>2791.8</v>
      </c>
      <c r="G341" s="115">
        <f t="shared" si="29"/>
        <v>2791.8</v>
      </c>
    </row>
    <row r="342" spans="1:7" ht="30" x14ac:dyDescent="0.25">
      <c r="A342" s="138" t="s">
        <v>512</v>
      </c>
      <c r="B342" s="127" t="s">
        <v>781</v>
      </c>
      <c r="C342" s="98" t="s">
        <v>39</v>
      </c>
      <c r="D342" s="98" t="s">
        <v>807</v>
      </c>
      <c r="E342" s="125">
        <v>200</v>
      </c>
      <c r="F342" s="115">
        <v>2791.8</v>
      </c>
      <c r="G342" s="115">
        <v>2791.8</v>
      </c>
    </row>
    <row r="343" spans="1:7" ht="60" x14ac:dyDescent="0.25">
      <c r="A343" s="140" t="s">
        <v>641</v>
      </c>
      <c r="B343" s="127" t="s">
        <v>781</v>
      </c>
      <c r="C343" s="98" t="s">
        <v>39</v>
      </c>
      <c r="D343" s="98" t="s">
        <v>642</v>
      </c>
      <c r="E343" s="125"/>
      <c r="F343" s="115">
        <f>F344+F348</f>
        <v>7392.5</v>
      </c>
      <c r="G343" s="115">
        <f>G344+G348</f>
        <v>7375.5</v>
      </c>
    </row>
    <row r="344" spans="1:7" ht="45" x14ac:dyDescent="0.25">
      <c r="A344" s="140" t="s">
        <v>651</v>
      </c>
      <c r="B344" s="127" t="s">
        <v>781</v>
      </c>
      <c r="C344" s="98" t="s">
        <v>39</v>
      </c>
      <c r="D344" s="98" t="s">
        <v>652</v>
      </c>
      <c r="E344" s="125"/>
      <c r="F344" s="115">
        <f>F345</f>
        <v>7072.5</v>
      </c>
      <c r="G344" s="115">
        <f>G345</f>
        <v>7055.5</v>
      </c>
    </row>
    <row r="345" spans="1:7" ht="45" x14ac:dyDescent="0.25">
      <c r="A345" s="141" t="s">
        <v>808</v>
      </c>
      <c r="B345" s="127" t="s">
        <v>781</v>
      </c>
      <c r="C345" s="98" t="s">
        <v>39</v>
      </c>
      <c r="D345" s="98" t="s">
        <v>809</v>
      </c>
      <c r="E345" s="125"/>
      <c r="F345" s="115">
        <f t="shared" ref="F345:G346" si="30">F346</f>
        <v>7072.5</v>
      </c>
      <c r="G345" s="115">
        <f t="shared" si="30"/>
        <v>7055.5</v>
      </c>
    </row>
    <row r="346" spans="1:7" ht="60" x14ac:dyDescent="0.25">
      <c r="A346" s="142" t="s">
        <v>810</v>
      </c>
      <c r="B346" s="127" t="s">
        <v>781</v>
      </c>
      <c r="C346" s="98" t="s">
        <v>39</v>
      </c>
      <c r="D346" s="104" t="s">
        <v>811</v>
      </c>
      <c r="E346" s="125"/>
      <c r="F346" s="115">
        <f t="shared" si="30"/>
        <v>7072.5</v>
      </c>
      <c r="G346" s="115">
        <f t="shared" si="30"/>
        <v>7055.5</v>
      </c>
    </row>
    <row r="347" spans="1:7" x14ac:dyDescent="0.25">
      <c r="A347" s="141" t="s">
        <v>531</v>
      </c>
      <c r="B347" s="127" t="s">
        <v>781</v>
      </c>
      <c r="C347" s="98" t="s">
        <v>39</v>
      </c>
      <c r="D347" s="104" t="s">
        <v>811</v>
      </c>
      <c r="E347" s="125">
        <v>800</v>
      </c>
      <c r="F347" s="115">
        <v>7072.5</v>
      </c>
      <c r="G347" s="115">
        <v>7055.5</v>
      </c>
    </row>
    <row r="348" spans="1:7" ht="30" x14ac:dyDescent="0.25">
      <c r="A348" s="145" t="s">
        <v>643</v>
      </c>
      <c r="B348" s="127" t="s">
        <v>781</v>
      </c>
      <c r="C348" s="98" t="s">
        <v>39</v>
      </c>
      <c r="D348" s="98" t="s">
        <v>644</v>
      </c>
      <c r="E348" s="125"/>
      <c r="F348" s="115">
        <f t="shared" ref="F348:G350" si="31">F349</f>
        <v>320</v>
      </c>
      <c r="G348" s="115">
        <f t="shared" si="31"/>
        <v>320</v>
      </c>
    </row>
    <row r="349" spans="1:7" ht="45" x14ac:dyDescent="0.25">
      <c r="A349" s="145" t="s">
        <v>645</v>
      </c>
      <c r="B349" s="127" t="s">
        <v>781</v>
      </c>
      <c r="C349" s="98" t="s">
        <v>39</v>
      </c>
      <c r="D349" s="98" t="s">
        <v>646</v>
      </c>
      <c r="E349" s="125"/>
      <c r="F349" s="115">
        <f t="shared" si="31"/>
        <v>320</v>
      </c>
      <c r="G349" s="115">
        <f t="shared" si="31"/>
        <v>320</v>
      </c>
    </row>
    <row r="350" spans="1:7" ht="30" x14ac:dyDescent="0.25">
      <c r="A350" s="145" t="s">
        <v>647</v>
      </c>
      <c r="B350" s="127" t="s">
        <v>781</v>
      </c>
      <c r="C350" s="98" t="s">
        <v>39</v>
      </c>
      <c r="D350" s="98" t="s">
        <v>648</v>
      </c>
      <c r="E350" s="125"/>
      <c r="F350" s="115">
        <f t="shared" si="31"/>
        <v>320</v>
      </c>
      <c r="G350" s="115">
        <f t="shared" si="31"/>
        <v>320</v>
      </c>
    </row>
    <row r="351" spans="1:7" ht="30" x14ac:dyDescent="0.25">
      <c r="A351" s="144" t="s">
        <v>512</v>
      </c>
      <c r="B351" s="127" t="s">
        <v>781</v>
      </c>
      <c r="C351" s="98" t="s">
        <v>39</v>
      </c>
      <c r="D351" s="98" t="s">
        <v>648</v>
      </c>
      <c r="E351" s="125">
        <v>200</v>
      </c>
      <c r="F351" s="115">
        <v>320</v>
      </c>
      <c r="G351" s="115">
        <v>320</v>
      </c>
    </row>
    <row r="352" spans="1:7" x14ac:dyDescent="0.25">
      <c r="A352" s="140" t="s">
        <v>649</v>
      </c>
      <c r="B352" s="127" t="s">
        <v>781</v>
      </c>
      <c r="C352" s="98" t="s">
        <v>41</v>
      </c>
      <c r="D352" s="98"/>
      <c r="E352" s="125"/>
      <c r="F352" s="115">
        <f>F353+F356</f>
        <v>2074929.4</v>
      </c>
      <c r="G352" s="115">
        <f>G353+G356</f>
        <v>2070942.5</v>
      </c>
    </row>
    <row r="353" spans="1:7" x14ac:dyDescent="0.25">
      <c r="A353" s="138" t="s">
        <v>505</v>
      </c>
      <c r="B353" s="127" t="s">
        <v>781</v>
      </c>
      <c r="C353" s="98" t="s">
        <v>41</v>
      </c>
      <c r="D353" s="98" t="s">
        <v>506</v>
      </c>
      <c r="E353" s="125"/>
      <c r="F353" s="115">
        <f t="shared" ref="F353:G354" si="32">F354</f>
        <v>5492</v>
      </c>
      <c r="G353" s="115">
        <f t="shared" si="32"/>
        <v>5492</v>
      </c>
    </row>
    <row r="354" spans="1:7" x14ac:dyDescent="0.25">
      <c r="A354" s="138" t="s">
        <v>778</v>
      </c>
      <c r="B354" s="123" t="s">
        <v>781</v>
      </c>
      <c r="C354" s="96" t="s">
        <v>41</v>
      </c>
      <c r="D354" s="96" t="s">
        <v>779</v>
      </c>
      <c r="E354" s="125"/>
      <c r="F354" s="115">
        <f t="shared" si="32"/>
        <v>5492</v>
      </c>
      <c r="G354" s="115">
        <f t="shared" si="32"/>
        <v>5492</v>
      </c>
    </row>
    <row r="355" spans="1:7" ht="30" x14ac:dyDescent="0.25">
      <c r="A355" s="138" t="s">
        <v>512</v>
      </c>
      <c r="B355" s="127" t="s">
        <v>781</v>
      </c>
      <c r="C355" s="98" t="s">
        <v>41</v>
      </c>
      <c r="D355" s="96" t="s">
        <v>779</v>
      </c>
      <c r="E355" s="125">
        <v>200</v>
      </c>
      <c r="F355" s="115">
        <v>5492</v>
      </c>
      <c r="G355" s="115">
        <v>5492</v>
      </c>
    </row>
    <row r="356" spans="1:7" ht="78" customHeight="1" x14ac:dyDescent="0.25">
      <c r="A356" s="140" t="s">
        <v>641</v>
      </c>
      <c r="B356" s="127" t="s">
        <v>781</v>
      </c>
      <c r="C356" s="98" t="s">
        <v>41</v>
      </c>
      <c r="D356" s="98" t="s">
        <v>642</v>
      </c>
      <c r="E356" s="125"/>
      <c r="F356" s="115">
        <f>F357</f>
        <v>2069437.4</v>
      </c>
      <c r="G356" s="115">
        <f>G357</f>
        <v>2065450.5</v>
      </c>
    </row>
    <row r="357" spans="1:7" ht="45" x14ac:dyDescent="0.25">
      <c r="A357" s="140" t="s">
        <v>651</v>
      </c>
      <c r="B357" s="127" t="s">
        <v>781</v>
      </c>
      <c r="C357" s="98" t="s">
        <v>41</v>
      </c>
      <c r="D357" s="98" t="s">
        <v>652</v>
      </c>
      <c r="E357" s="125"/>
      <c r="F357" s="115">
        <f>F358+F374+F379</f>
        <v>2069437.4</v>
      </c>
      <c r="G357" s="115">
        <f>G358+G374+G379</f>
        <v>2065450.5</v>
      </c>
    </row>
    <row r="358" spans="1:7" ht="45" x14ac:dyDescent="0.25">
      <c r="A358" s="141" t="s">
        <v>657</v>
      </c>
      <c r="B358" s="127" t="s">
        <v>781</v>
      </c>
      <c r="C358" s="98" t="s">
        <v>41</v>
      </c>
      <c r="D358" s="98" t="s">
        <v>658</v>
      </c>
      <c r="E358" s="125"/>
      <c r="F358" s="115">
        <f>F359+F361+F363+F365+F367+F369+F371</f>
        <v>2057380.5</v>
      </c>
      <c r="G358" s="115">
        <f>G359+G361+G363+G365+G367+G369+G371</f>
        <v>2053413.6</v>
      </c>
    </row>
    <row r="359" spans="1:7" ht="30" x14ac:dyDescent="0.25">
      <c r="A359" s="146" t="s">
        <v>659</v>
      </c>
      <c r="B359" s="162" t="s">
        <v>781</v>
      </c>
      <c r="C359" s="102" t="s">
        <v>41</v>
      </c>
      <c r="D359" s="102" t="s">
        <v>660</v>
      </c>
      <c r="E359" s="125"/>
      <c r="F359" s="115">
        <f>F360</f>
        <v>16765.900000000001</v>
      </c>
      <c r="G359" s="115">
        <f>G360</f>
        <v>16684.8</v>
      </c>
    </row>
    <row r="360" spans="1:7" ht="30" x14ac:dyDescent="0.25">
      <c r="A360" s="138" t="s">
        <v>512</v>
      </c>
      <c r="B360" s="162" t="s">
        <v>781</v>
      </c>
      <c r="C360" s="102" t="s">
        <v>41</v>
      </c>
      <c r="D360" s="102" t="s">
        <v>660</v>
      </c>
      <c r="E360" s="125">
        <v>200</v>
      </c>
      <c r="F360" s="115">
        <v>16765.900000000001</v>
      </c>
      <c r="G360" s="115">
        <v>16684.8</v>
      </c>
    </row>
    <row r="361" spans="1:7" ht="45" x14ac:dyDescent="0.25">
      <c r="A361" s="141" t="s">
        <v>814</v>
      </c>
      <c r="B361" s="127" t="s">
        <v>781</v>
      </c>
      <c r="C361" s="98" t="s">
        <v>41</v>
      </c>
      <c r="D361" s="98" t="s">
        <v>815</v>
      </c>
      <c r="E361" s="125"/>
      <c r="F361" s="115">
        <f>F362</f>
        <v>808080.8</v>
      </c>
      <c r="G361" s="115">
        <f>G362</f>
        <v>808080.8</v>
      </c>
    </row>
    <row r="362" spans="1:7" x14ac:dyDescent="0.25">
      <c r="A362" s="141" t="s">
        <v>531</v>
      </c>
      <c r="B362" s="127" t="s">
        <v>781</v>
      </c>
      <c r="C362" s="98" t="s">
        <v>41</v>
      </c>
      <c r="D362" s="98" t="s">
        <v>815</v>
      </c>
      <c r="E362" s="125">
        <v>800</v>
      </c>
      <c r="F362" s="115">
        <v>808080.8</v>
      </c>
      <c r="G362" s="115">
        <v>808080.8</v>
      </c>
    </row>
    <row r="363" spans="1:7" ht="112.5" customHeight="1" x14ac:dyDescent="0.25">
      <c r="A363" s="141" t="s">
        <v>816</v>
      </c>
      <c r="B363" s="127" t="s">
        <v>781</v>
      </c>
      <c r="C363" s="98" t="s">
        <v>41</v>
      </c>
      <c r="D363" s="98" t="s">
        <v>817</v>
      </c>
      <c r="E363" s="125"/>
      <c r="F363" s="115">
        <f>F364</f>
        <v>1044585.9</v>
      </c>
      <c r="G363" s="115">
        <f>G364</f>
        <v>1044585.8</v>
      </c>
    </row>
    <row r="364" spans="1:7" x14ac:dyDescent="0.25">
      <c r="A364" s="141" t="s">
        <v>531</v>
      </c>
      <c r="B364" s="127" t="s">
        <v>781</v>
      </c>
      <c r="C364" s="98" t="s">
        <v>41</v>
      </c>
      <c r="D364" s="98" t="s">
        <v>817</v>
      </c>
      <c r="E364" s="125">
        <v>800</v>
      </c>
      <c r="F364" s="115">
        <v>1044585.9</v>
      </c>
      <c r="G364" s="115">
        <v>1044585.8</v>
      </c>
    </row>
    <row r="365" spans="1:7" ht="45" x14ac:dyDescent="0.25">
      <c r="A365" s="141" t="s">
        <v>818</v>
      </c>
      <c r="B365" s="127" t="s">
        <v>781</v>
      </c>
      <c r="C365" s="98" t="s">
        <v>41</v>
      </c>
      <c r="D365" s="98" t="s">
        <v>819</v>
      </c>
      <c r="E365" s="125"/>
      <c r="F365" s="115">
        <f>F366</f>
        <v>152212.4</v>
      </c>
      <c r="G365" s="115">
        <f>G366</f>
        <v>152212.4</v>
      </c>
    </row>
    <row r="366" spans="1:7" x14ac:dyDescent="0.25">
      <c r="A366" s="141" t="s">
        <v>531</v>
      </c>
      <c r="B366" s="127" t="s">
        <v>781</v>
      </c>
      <c r="C366" s="98" t="s">
        <v>41</v>
      </c>
      <c r="D366" s="98" t="s">
        <v>819</v>
      </c>
      <c r="E366" s="125">
        <v>800</v>
      </c>
      <c r="F366" s="115">
        <v>152212.4</v>
      </c>
      <c r="G366" s="115">
        <v>152212.4</v>
      </c>
    </row>
    <row r="367" spans="1:7" ht="45" x14ac:dyDescent="0.25">
      <c r="A367" s="141" t="s">
        <v>820</v>
      </c>
      <c r="B367" s="127" t="s">
        <v>781</v>
      </c>
      <c r="C367" s="98" t="s">
        <v>41</v>
      </c>
      <c r="D367" s="98" t="s">
        <v>821</v>
      </c>
      <c r="E367" s="125"/>
      <c r="F367" s="115">
        <f>F368</f>
        <v>27502</v>
      </c>
      <c r="G367" s="115">
        <f>G368</f>
        <v>27502</v>
      </c>
    </row>
    <row r="368" spans="1:7" x14ac:dyDescent="0.25">
      <c r="A368" s="141" t="s">
        <v>531</v>
      </c>
      <c r="B368" s="127" t="s">
        <v>781</v>
      </c>
      <c r="C368" s="98" t="s">
        <v>41</v>
      </c>
      <c r="D368" s="98" t="s">
        <v>821</v>
      </c>
      <c r="E368" s="125">
        <v>800</v>
      </c>
      <c r="F368" s="115">
        <v>27502</v>
      </c>
      <c r="G368" s="115">
        <v>27502</v>
      </c>
    </row>
    <row r="369" spans="1:7" ht="75" x14ac:dyDescent="0.25">
      <c r="A369" s="141" t="s">
        <v>822</v>
      </c>
      <c r="B369" s="127" t="s">
        <v>781</v>
      </c>
      <c r="C369" s="98" t="s">
        <v>41</v>
      </c>
      <c r="D369" s="98" t="s">
        <v>823</v>
      </c>
      <c r="E369" s="125"/>
      <c r="F369" s="115">
        <f>F370</f>
        <v>4347.8</v>
      </c>
      <c r="G369" s="115">
        <f>G370</f>
        <v>4347.8</v>
      </c>
    </row>
    <row r="370" spans="1:7" x14ac:dyDescent="0.25">
      <c r="A370" s="138" t="s">
        <v>513</v>
      </c>
      <c r="B370" s="127" t="s">
        <v>781</v>
      </c>
      <c r="C370" s="98" t="s">
        <v>41</v>
      </c>
      <c r="D370" s="98" t="s">
        <v>823</v>
      </c>
      <c r="E370" s="125">
        <v>300</v>
      </c>
      <c r="F370" s="115">
        <v>4347.8</v>
      </c>
      <c r="G370" s="115">
        <v>4347.8</v>
      </c>
    </row>
    <row r="371" spans="1:7" ht="75" x14ac:dyDescent="0.25">
      <c r="A371" s="138" t="s">
        <v>824</v>
      </c>
      <c r="B371" s="127" t="s">
        <v>781</v>
      </c>
      <c r="C371" s="98" t="s">
        <v>41</v>
      </c>
      <c r="D371" s="98" t="s">
        <v>825</v>
      </c>
      <c r="E371" s="125"/>
      <c r="F371" s="115">
        <f>F372+F373</f>
        <v>3885.7</v>
      </c>
      <c r="G371" s="115">
        <f>G372+G373</f>
        <v>0</v>
      </c>
    </row>
    <row r="372" spans="1:7" ht="30" x14ac:dyDescent="0.25">
      <c r="A372" s="138" t="s">
        <v>512</v>
      </c>
      <c r="B372" s="127" t="s">
        <v>781</v>
      </c>
      <c r="C372" s="98" t="s">
        <v>41</v>
      </c>
      <c r="D372" s="98" t="s">
        <v>825</v>
      </c>
      <c r="E372" s="125">
        <v>200</v>
      </c>
      <c r="F372" s="115">
        <v>3.7</v>
      </c>
      <c r="G372" s="115">
        <v>0</v>
      </c>
    </row>
    <row r="373" spans="1:7" x14ac:dyDescent="0.25">
      <c r="A373" s="141" t="s">
        <v>531</v>
      </c>
      <c r="B373" s="127" t="s">
        <v>781</v>
      </c>
      <c r="C373" s="98" t="s">
        <v>41</v>
      </c>
      <c r="D373" s="98" t="s">
        <v>825</v>
      </c>
      <c r="E373" s="125">
        <v>800</v>
      </c>
      <c r="F373" s="115">
        <v>3882</v>
      </c>
      <c r="G373" s="115">
        <v>0</v>
      </c>
    </row>
    <row r="374" spans="1:7" ht="45" x14ac:dyDescent="0.25">
      <c r="A374" s="141" t="s">
        <v>808</v>
      </c>
      <c r="B374" s="127" t="s">
        <v>781</v>
      </c>
      <c r="C374" s="98" t="s">
        <v>41</v>
      </c>
      <c r="D374" s="98" t="s">
        <v>809</v>
      </c>
      <c r="E374" s="125"/>
      <c r="F374" s="115">
        <f>F375+F377</f>
        <v>10771.5</v>
      </c>
      <c r="G374" s="115">
        <f>G375+G377</f>
        <v>10751.5</v>
      </c>
    </row>
    <row r="375" spans="1:7" ht="30" x14ac:dyDescent="0.25">
      <c r="A375" s="142" t="s">
        <v>826</v>
      </c>
      <c r="B375" s="127" t="s">
        <v>781</v>
      </c>
      <c r="C375" s="98" t="s">
        <v>41</v>
      </c>
      <c r="D375" s="98" t="s">
        <v>827</v>
      </c>
      <c r="E375" s="125"/>
      <c r="F375" s="115">
        <f>F376</f>
        <v>10751.5</v>
      </c>
      <c r="G375" s="115">
        <f>G376</f>
        <v>10751.5</v>
      </c>
    </row>
    <row r="376" spans="1:7" x14ac:dyDescent="0.25">
      <c r="A376" s="141" t="s">
        <v>531</v>
      </c>
      <c r="B376" s="127" t="s">
        <v>781</v>
      </c>
      <c r="C376" s="98" t="s">
        <v>41</v>
      </c>
      <c r="D376" s="98" t="s">
        <v>827</v>
      </c>
      <c r="E376" s="125">
        <v>800</v>
      </c>
      <c r="F376" s="115">
        <v>10751.5</v>
      </c>
      <c r="G376" s="115">
        <v>10751.5</v>
      </c>
    </row>
    <row r="377" spans="1:7" ht="75" x14ac:dyDescent="0.25">
      <c r="A377" s="141" t="s">
        <v>828</v>
      </c>
      <c r="B377" s="127" t="s">
        <v>781</v>
      </c>
      <c r="C377" s="98" t="s">
        <v>41</v>
      </c>
      <c r="D377" s="98" t="s">
        <v>829</v>
      </c>
      <c r="E377" s="125"/>
      <c r="F377" s="115">
        <f>F378</f>
        <v>20</v>
      </c>
      <c r="G377" s="115">
        <f>G378</f>
        <v>0</v>
      </c>
    </row>
    <row r="378" spans="1:7" x14ac:dyDescent="0.25">
      <c r="A378" s="141" t="s">
        <v>531</v>
      </c>
      <c r="B378" s="127" t="s">
        <v>781</v>
      </c>
      <c r="C378" s="98" t="s">
        <v>41</v>
      </c>
      <c r="D378" s="98" t="s">
        <v>829</v>
      </c>
      <c r="E378" s="125">
        <v>800</v>
      </c>
      <c r="F378" s="115">
        <v>20</v>
      </c>
      <c r="G378" s="115">
        <v>0</v>
      </c>
    </row>
    <row r="379" spans="1:7" ht="65.25" customHeight="1" x14ac:dyDescent="0.25">
      <c r="A379" s="142" t="s">
        <v>812</v>
      </c>
      <c r="B379" s="127" t="s">
        <v>781</v>
      </c>
      <c r="C379" s="98" t="s">
        <v>41</v>
      </c>
      <c r="D379" s="98" t="s">
        <v>813</v>
      </c>
      <c r="E379" s="125"/>
      <c r="F379" s="115">
        <f t="shared" ref="F379:G380" si="33">F380</f>
        <v>1285.4000000000001</v>
      </c>
      <c r="G379" s="115">
        <f t="shared" si="33"/>
        <v>1285.4000000000001</v>
      </c>
    </row>
    <row r="380" spans="1:7" ht="103.5" customHeight="1" x14ac:dyDescent="0.25">
      <c r="A380" s="141" t="s">
        <v>830</v>
      </c>
      <c r="B380" s="127" t="s">
        <v>781</v>
      </c>
      <c r="C380" s="98" t="s">
        <v>41</v>
      </c>
      <c r="D380" s="98" t="s">
        <v>831</v>
      </c>
      <c r="E380" s="125"/>
      <c r="F380" s="115">
        <f t="shared" si="33"/>
        <v>1285.4000000000001</v>
      </c>
      <c r="G380" s="115">
        <f t="shared" si="33"/>
        <v>1285.4000000000001</v>
      </c>
    </row>
    <row r="381" spans="1:7" x14ac:dyDescent="0.25">
      <c r="A381" s="141" t="s">
        <v>531</v>
      </c>
      <c r="B381" s="127" t="s">
        <v>781</v>
      </c>
      <c r="C381" s="98" t="s">
        <v>41</v>
      </c>
      <c r="D381" s="98" t="s">
        <v>831</v>
      </c>
      <c r="E381" s="125">
        <v>800</v>
      </c>
      <c r="F381" s="115">
        <v>1285.4000000000001</v>
      </c>
      <c r="G381" s="115">
        <v>1285.4000000000001</v>
      </c>
    </row>
    <row r="382" spans="1:7" x14ac:dyDescent="0.25">
      <c r="A382" s="140" t="s">
        <v>673</v>
      </c>
      <c r="B382" s="127" t="s">
        <v>781</v>
      </c>
      <c r="C382" s="98" t="s">
        <v>43</v>
      </c>
      <c r="D382" s="98"/>
      <c r="E382" s="125"/>
      <c r="F382" s="115">
        <f>F383+F386+F413</f>
        <v>758021.60000000009</v>
      </c>
      <c r="G382" s="115">
        <f>G383+G386+G413</f>
        <v>745310.5</v>
      </c>
    </row>
    <row r="383" spans="1:7" x14ac:dyDescent="0.25">
      <c r="A383" s="138" t="s">
        <v>505</v>
      </c>
      <c r="B383" s="127" t="s">
        <v>781</v>
      </c>
      <c r="C383" s="98" t="s">
        <v>43</v>
      </c>
      <c r="D383" s="98" t="s">
        <v>506</v>
      </c>
      <c r="E383" s="125"/>
      <c r="F383" s="115">
        <f t="shared" ref="F383:G384" si="34">F384</f>
        <v>154.19999999999999</v>
      </c>
      <c r="G383" s="115">
        <f t="shared" si="34"/>
        <v>154.19999999999999</v>
      </c>
    </row>
    <row r="384" spans="1:7" x14ac:dyDescent="0.25">
      <c r="A384" s="138" t="s">
        <v>778</v>
      </c>
      <c r="B384" s="123" t="s">
        <v>781</v>
      </c>
      <c r="C384" s="96" t="s">
        <v>43</v>
      </c>
      <c r="D384" s="96" t="s">
        <v>779</v>
      </c>
      <c r="E384" s="125"/>
      <c r="F384" s="115">
        <f t="shared" si="34"/>
        <v>154.19999999999999</v>
      </c>
      <c r="G384" s="115">
        <f t="shared" si="34"/>
        <v>154.19999999999999</v>
      </c>
    </row>
    <row r="385" spans="1:7" s="107" customFormat="1" x14ac:dyDescent="0.25">
      <c r="A385" s="150" t="s">
        <v>531</v>
      </c>
      <c r="B385" s="164" t="s">
        <v>781</v>
      </c>
      <c r="C385" s="106" t="s">
        <v>43</v>
      </c>
      <c r="D385" s="106" t="s">
        <v>779</v>
      </c>
      <c r="E385" s="128">
        <v>800</v>
      </c>
      <c r="F385" s="115">
        <v>154.19999999999999</v>
      </c>
      <c r="G385" s="116">
        <v>154.19999999999999</v>
      </c>
    </row>
    <row r="386" spans="1:7" ht="60" x14ac:dyDescent="0.25">
      <c r="A386" s="140" t="s">
        <v>641</v>
      </c>
      <c r="B386" s="127" t="s">
        <v>781</v>
      </c>
      <c r="C386" s="98" t="s">
        <v>43</v>
      </c>
      <c r="D386" s="98" t="s">
        <v>642</v>
      </c>
      <c r="E386" s="125"/>
      <c r="F386" s="115">
        <f>F387</f>
        <v>403614.9</v>
      </c>
      <c r="G386" s="115">
        <f>G387</f>
        <v>390903.80000000005</v>
      </c>
    </row>
    <row r="387" spans="1:7" ht="30" x14ac:dyDescent="0.25">
      <c r="A387" s="140" t="s">
        <v>674</v>
      </c>
      <c r="B387" s="127" t="s">
        <v>781</v>
      </c>
      <c r="C387" s="98" t="s">
        <v>43</v>
      </c>
      <c r="D387" s="98" t="s">
        <v>675</v>
      </c>
      <c r="E387" s="125"/>
      <c r="F387" s="115">
        <f>F388+F403+F407</f>
        <v>403614.9</v>
      </c>
      <c r="G387" s="115">
        <f>G388+G403+G407</f>
        <v>390903.80000000005</v>
      </c>
    </row>
    <row r="388" spans="1:7" ht="45" x14ac:dyDescent="0.25">
      <c r="A388" s="140" t="s">
        <v>676</v>
      </c>
      <c r="B388" s="127" t="s">
        <v>781</v>
      </c>
      <c r="C388" s="98" t="s">
        <v>43</v>
      </c>
      <c r="D388" s="98" t="s">
        <v>677</v>
      </c>
      <c r="E388" s="125"/>
      <c r="F388" s="115">
        <f>F389+F391+F393+F395+F397+F401+F399</f>
        <v>340081.2</v>
      </c>
      <c r="G388" s="115">
        <f>G389+G391+G393+G395+G397+G401+G399</f>
        <v>332224.90000000002</v>
      </c>
    </row>
    <row r="389" spans="1:7" ht="45" x14ac:dyDescent="0.25">
      <c r="A389" s="140" t="s">
        <v>832</v>
      </c>
      <c r="B389" s="127" t="s">
        <v>781</v>
      </c>
      <c r="C389" s="98" t="s">
        <v>43</v>
      </c>
      <c r="D389" s="98" t="s">
        <v>833</v>
      </c>
      <c r="E389" s="125"/>
      <c r="F389" s="115">
        <f>F390</f>
        <v>2635.3</v>
      </c>
      <c r="G389" s="115">
        <f>G390</f>
        <v>2370</v>
      </c>
    </row>
    <row r="390" spans="1:7" ht="30" x14ac:dyDescent="0.25">
      <c r="A390" s="138" t="s">
        <v>512</v>
      </c>
      <c r="B390" s="127" t="s">
        <v>781</v>
      </c>
      <c r="C390" s="98" t="s">
        <v>43</v>
      </c>
      <c r="D390" s="98" t="s">
        <v>833</v>
      </c>
      <c r="E390" s="125">
        <v>200</v>
      </c>
      <c r="F390" s="115">
        <v>2635.3</v>
      </c>
      <c r="G390" s="115">
        <v>2370</v>
      </c>
    </row>
    <row r="391" spans="1:7" ht="105" x14ac:dyDescent="0.25">
      <c r="A391" s="141" t="s">
        <v>834</v>
      </c>
      <c r="B391" s="127" t="s">
        <v>781</v>
      </c>
      <c r="C391" s="98" t="s">
        <v>43</v>
      </c>
      <c r="D391" s="98" t="s">
        <v>835</v>
      </c>
      <c r="E391" s="125"/>
      <c r="F391" s="115">
        <f>F392</f>
        <v>17255.599999999999</v>
      </c>
      <c r="G391" s="115">
        <f>G392</f>
        <v>15467.5</v>
      </c>
    </row>
    <row r="392" spans="1:7" ht="30" x14ac:dyDescent="0.25">
      <c r="A392" s="138" t="s">
        <v>512</v>
      </c>
      <c r="B392" s="127" t="s">
        <v>781</v>
      </c>
      <c r="C392" s="98" t="s">
        <v>43</v>
      </c>
      <c r="D392" s="98" t="s">
        <v>835</v>
      </c>
      <c r="E392" s="125">
        <v>200</v>
      </c>
      <c r="F392" s="115">
        <v>17255.599999999999</v>
      </c>
      <c r="G392" s="115">
        <v>15467.5</v>
      </c>
    </row>
    <row r="393" spans="1:7" ht="30" x14ac:dyDescent="0.25">
      <c r="A393" s="141" t="s">
        <v>836</v>
      </c>
      <c r="B393" s="127" t="s">
        <v>781</v>
      </c>
      <c r="C393" s="98" t="s">
        <v>43</v>
      </c>
      <c r="D393" s="98" t="s">
        <v>837</v>
      </c>
      <c r="E393" s="125"/>
      <c r="F393" s="115">
        <f>F394</f>
        <v>1605.8</v>
      </c>
      <c r="G393" s="115">
        <f>G394</f>
        <v>318.3</v>
      </c>
    </row>
    <row r="394" spans="1:7" ht="30" x14ac:dyDescent="0.25">
      <c r="A394" s="138" t="s">
        <v>512</v>
      </c>
      <c r="B394" s="127" t="s">
        <v>781</v>
      </c>
      <c r="C394" s="98" t="s">
        <v>43</v>
      </c>
      <c r="D394" s="98" t="s">
        <v>837</v>
      </c>
      <c r="E394" s="125">
        <v>200</v>
      </c>
      <c r="F394" s="115">
        <v>1605.8</v>
      </c>
      <c r="G394" s="115">
        <v>318.3</v>
      </c>
    </row>
    <row r="395" spans="1:7" ht="30" x14ac:dyDescent="0.25">
      <c r="A395" s="140" t="s">
        <v>838</v>
      </c>
      <c r="B395" s="127" t="s">
        <v>781</v>
      </c>
      <c r="C395" s="98" t="s">
        <v>43</v>
      </c>
      <c r="D395" s="98" t="s">
        <v>839</v>
      </c>
      <c r="E395" s="125"/>
      <c r="F395" s="115">
        <f>F396</f>
        <v>35783.599999999999</v>
      </c>
      <c r="G395" s="115">
        <f>G396</f>
        <v>31268.2</v>
      </c>
    </row>
    <row r="396" spans="1:7" ht="30" x14ac:dyDescent="0.25">
      <c r="A396" s="138" t="s">
        <v>512</v>
      </c>
      <c r="B396" s="127" t="s">
        <v>781</v>
      </c>
      <c r="C396" s="98" t="s">
        <v>43</v>
      </c>
      <c r="D396" s="98" t="s">
        <v>839</v>
      </c>
      <c r="E396" s="125">
        <v>200</v>
      </c>
      <c r="F396" s="115">
        <v>35783.599999999999</v>
      </c>
      <c r="G396" s="115">
        <v>31268.2</v>
      </c>
    </row>
    <row r="397" spans="1:7" ht="105" x14ac:dyDescent="0.25">
      <c r="A397" s="142" t="s">
        <v>840</v>
      </c>
      <c r="B397" s="127" t="s">
        <v>781</v>
      </c>
      <c r="C397" s="98" t="s">
        <v>43</v>
      </c>
      <c r="D397" s="98" t="s">
        <v>841</v>
      </c>
      <c r="E397" s="125"/>
      <c r="F397" s="115">
        <f>F398</f>
        <v>94719.7</v>
      </c>
      <c r="G397" s="115">
        <f>G398</f>
        <v>94719.7</v>
      </c>
    </row>
    <row r="398" spans="1:7" x14ac:dyDescent="0.25">
      <c r="A398" s="141" t="s">
        <v>531</v>
      </c>
      <c r="B398" s="127" t="s">
        <v>781</v>
      </c>
      <c r="C398" s="98" t="s">
        <v>43</v>
      </c>
      <c r="D398" s="98" t="s">
        <v>841</v>
      </c>
      <c r="E398" s="125">
        <v>800</v>
      </c>
      <c r="F398" s="115">
        <v>94719.7</v>
      </c>
      <c r="G398" s="115">
        <v>94719.7</v>
      </c>
    </row>
    <row r="399" spans="1:7" ht="60" x14ac:dyDescent="0.25">
      <c r="A399" s="142" t="s">
        <v>842</v>
      </c>
      <c r="B399" s="127" t="s">
        <v>781</v>
      </c>
      <c r="C399" s="98" t="s">
        <v>43</v>
      </c>
      <c r="D399" s="98" t="s">
        <v>843</v>
      </c>
      <c r="E399" s="125"/>
      <c r="F399" s="115">
        <f>F400</f>
        <v>56144.7</v>
      </c>
      <c r="G399" s="115">
        <f>G400</f>
        <v>56144.7</v>
      </c>
    </row>
    <row r="400" spans="1:7" x14ac:dyDescent="0.25">
      <c r="A400" s="141" t="s">
        <v>531</v>
      </c>
      <c r="B400" s="127" t="s">
        <v>781</v>
      </c>
      <c r="C400" s="98" t="s">
        <v>43</v>
      </c>
      <c r="D400" s="98" t="s">
        <v>843</v>
      </c>
      <c r="E400" s="125">
        <v>800</v>
      </c>
      <c r="F400" s="115">
        <v>56144.7</v>
      </c>
      <c r="G400" s="115">
        <v>56144.7</v>
      </c>
    </row>
    <row r="401" spans="1:7" ht="60" x14ac:dyDescent="0.25">
      <c r="A401" s="142" t="s">
        <v>844</v>
      </c>
      <c r="B401" s="127" t="s">
        <v>781</v>
      </c>
      <c r="C401" s="98" t="s">
        <v>43</v>
      </c>
      <c r="D401" s="98" t="s">
        <v>845</v>
      </c>
      <c r="E401" s="125"/>
      <c r="F401" s="115">
        <f>F402</f>
        <v>131936.5</v>
      </c>
      <c r="G401" s="115">
        <f>G402</f>
        <v>131936.5</v>
      </c>
    </row>
    <row r="402" spans="1:7" x14ac:dyDescent="0.25">
      <c r="A402" s="141" t="s">
        <v>531</v>
      </c>
      <c r="B402" s="127" t="s">
        <v>781</v>
      </c>
      <c r="C402" s="98" t="s">
        <v>43</v>
      </c>
      <c r="D402" s="98" t="s">
        <v>845</v>
      </c>
      <c r="E402" s="125">
        <v>800</v>
      </c>
      <c r="F402" s="115">
        <v>131936.5</v>
      </c>
      <c r="G402" s="115">
        <v>131936.5</v>
      </c>
    </row>
    <row r="403" spans="1:7" ht="30" x14ac:dyDescent="0.25">
      <c r="A403" s="144" t="s">
        <v>680</v>
      </c>
      <c r="B403" s="127" t="s">
        <v>781</v>
      </c>
      <c r="C403" s="98" t="s">
        <v>43</v>
      </c>
      <c r="D403" s="98" t="s">
        <v>681</v>
      </c>
      <c r="E403" s="125"/>
      <c r="F403" s="115">
        <f>F404</f>
        <v>60405.2</v>
      </c>
      <c r="G403" s="115">
        <f>G404</f>
        <v>55550.899999999994</v>
      </c>
    </row>
    <row r="404" spans="1:7" ht="30" x14ac:dyDescent="0.25">
      <c r="A404" s="144" t="s">
        <v>682</v>
      </c>
      <c r="B404" s="127" t="s">
        <v>781</v>
      </c>
      <c r="C404" s="98" t="s">
        <v>43</v>
      </c>
      <c r="D404" s="98" t="s">
        <v>683</v>
      </c>
      <c r="E404" s="125"/>
      <c r="F404" s="115">
        <f>F405+F406</f>
        <v>60405.2</v>
      </c>
      <c r="G404" s="115">
        <f>G405+G406</f>
        <v>55550.899999999994</v>
      </c>
    </row>
    <row r="405" spans="1:7" ht="30" x14ac:dyDescent="0.25">
      <c r="A405" s="144" t="s">
        <v>512</v>
      </c>
      <c r="B405" s="127" t="s">
        <v>781</v>
      </c>
      <c r="C405" s="98" t="s">
        <v>43</v>
      </c>
      <c r="D405" s="98" t="s">
        <v>683</v>
      </c>
      <c r="E405" s="125">
        <v>200</v>
      </c>
      <c r="F405" s="115">
        <v>27271</v>
      </c>
      <c r="G405" s="115">
        <v>26299.1</v>
      </c>
    </row>
    <row r="406" spans="1:7" x14ac:dyDescent="0.25">
      <c r="A406" s="141" t="s">
        <v>531</v>
      </c>
      <c r="B406" s="127" t="s">
        <v>781</v>
      </c>
      <c r="C406" s="98" t="s">
        <v>43</v>
      </c>
      <c r="D406" s="98" t="s">
        <v>683</v>
      </c>
      <c r="E406" s="125">
        <v>800</v>
      </c>
      <c r="F406" s="115">
        <v>33134.199999999997</v>
      </c>
      <c r="G406" s="115">
        <v>29251.8</v>
      </c>
    </row>
    <row r="407" spans="1:7" ht="30" x14ac:dyDescent="0.25">
      <c r="A407" s="138" t="s">
        <v>846</v>
      </c>
      <c r="B407" s="127" t="s">
        <v>781</v>
      </c>
      <c r="C407" s="98" t="s">
        <v>43</v>
      </c>
      <c r="D407" s="96" t="s">
        <v>847</v>
      </c>
      <c r="E407" s="122"/>
      <c r="F407" s="115">
        <f>F408+F410</f>
        <v>3128.5</v>
      </c>
      <c r="G407" s="115">
        <f>G408+G410</f>
        <v>3128</v>
      </c>
    </row>
    <row r="408" spans="1:7" x14ac:dyDescent="0.25">
      <c r="A408" s="138" t="s">
        <v>848</v>
      </c>
      <c r="B408" s="127" t="s">
        <v>781</v>
      </c>
      <c r="C408" s="98" t="s">
        <v>43</v>
      </c>
      <c r="D408" s="96" t="s">
        <v>849</v>
      </c>
      <c r="E408" s="122"/>
      <c r="F408" s="115">
        <f>F409</f>
        <v>598</v>
      </c>
      <c r="G408" s="115">
        <f>G409</f>
        <v>598</v>
      </c>
    </row>
    <row r="409" spans="1:7" ht="30" x14ac:dyDescent="0.25">
      <c r="A409" s="144" t="s">
        <v>512</v>
      </c>
      <c r="B409" s="127" t="s">
        <v>781</v>
      </c>
      <c r="C409" s="98" t="s">
        <v>43</v>
      </c>
      <c r="D409" s="96" t="s">
        <v>849</v>
      </c>
      <c r="E409" s="122">
        <v>200</v>
      </c>
      <c r="F409" s="115">
        <v>598</v>
      </c>
      <c r="G409" s="115">
        <v>598</v>
      </c>
    </row>
    <row r="410" spans="1:7" ht="30" x14ac:dyDescent="0.25">
      <c r="A410" s="138" t="s">
        <v>850</v>
      </c>
      <c r="B410" s="127" t="s">
        <v>781</v>
      </c>
      <c r="C410" s="98" t="s">
        <v>43</v>
      </c>
      <c r="D410" s="96" t="s">
        <v>851</v>
      </c>
      <c r="E410" s="122"/>
      <c r="F410" s="115">
        <f>F411+F412</f>
        <v>2530.5</v>
      </c>
      <c r="G410" s="115">
        <f>G411+G412</f>
        <v>2530</v>
      </c>
    </row>
    <row r="411" spans="1:7" x14ac:dyDescent="0.25">
      <c r="A411" s="138" t="s">
        <v>513</v>
      </c>
      <c r="B411" s="127" t="s">
        <v>781</v>
      </c>
      <c r="C411" s="98" t="s">
        <v>43</v>
      </c>
      <c r="D411" s="96" t="s">
        <v>851</v>
      </c>
      <c r="E411" s="122">
        <v>300</v>
      </c>
      <c r="F411" s="115">
        <v>995</v>
      </c>
      <c r="G411" s="115">
        <v>995</v>
      </c>
    </row>
    <row r="412" spans="1:7" x14ac:dyDescent="0.25">
      <c r="A412" s="141" t="s">
        <v>531</v>
      </c>
      <c r="B412" s="127" t="s">
        <v>781</v>
      </c>
      <c r="C412" s="98" t="s">
        <v>43</v>
      </c>
      <c r="D412" s="96" t="s">
        <v>851</v>
      </c>
      <c r="E412" s="125">
        <v>800</v>
      </c>
      <c r="F412" s="115">
        <v>1535.5</v>
      </c>
      <c r="G412" s="115">
        <v>1535</v>
      </c>
    </row>
    <row r="413" spans="1:7" ht="45" x14ac:dyDescent="0.25">
      <c r="A413" s="138" t="s">
        <v>684</v>
      </c>
      <c r="B413" s="127" t="s">
        <v>781</v>
      </c>
      <c r="C413" s="98" t="s">
        <v>43</v>
      </c>
      <c r="D413" s="98" t="s">
        <v>685</v>
      </c>
      <c r="E413" s="125"/>
      <c r="F413" s="115">
        <f>F414+F417</f>
        <v>354252.5</v>
      </c>
      <c r="G413" s="115">
        <f>G414+G417</f>
        <v>354252.5</v>
      </c>
    </row>
    <row r="414" spans="1:7" ht="30" x14ac:dyDescent="0.25">
      <c r="A414" s="138" t="s">
        <v>852</v>
      </c>
      <c r="B414" s="127" t="s">
        <v>781</v>
      </c>
      <c r="C414" s="98" t="s">
        <v>43</v>
      </c>
      <c r="D414" s="98" t="s">
        <v>853</v>
      </c>
      <c r="E414" s="125"/>
      <c r="F414" s="115">
        <f t="shared" ref="F414:G415" si="35">F415</f>
        <v>338122.7</v>
      </c>
      <c r="G414" s="115">
        <f t="shared" si="35"/>
        <v>338122.7</v>
      </c>
    </row>
    <row r="415" spans="1:7" ht="75" x14ac:dyDescent="0.25">
      <c r="A415" s="138" t="s">
        <v>854</v>
      </c>
      <c r="B415" s="127" t="s">
        <v>781</v>
      </c>
      <c r="C415" s="98" t="s">
        <v>43</v>
      </c>
      <c r="D415" s="98" t="s">
        <v>855</v>
      </c>
      <c r="E415" s="125"/>
      <c r="F415" s="115">
        <f t="shared" si="35"/>
        <v>338122.7</v>
      </c>
      <c r="G415" s="115">
        <f t="shared" si="35"/>
        <v>338122.7</v>
      </c>
    </row>
    <row r="416" spans="1:7" ht="30" x14ac:dyDescent="0.25">
      <c r="A416" s="138" t="s">
        <v>512</v>
      </c>
      <c r="B416" s="127" t="s">
        <v>781</v>
      </c>
      <c r="C416" s="98" t="s">
        <v>43</v>
      </c>
      <c r="D416" s="98" t="s">
        <v>855</v>
      </c>
      <c r="E416" s="125">
        <v>200</v>
      </c>
      <c r="F416" s="115">
        <v>338122.7</v>
      </c>
      <c r="G416" s="115">
        <v>338122.7</v>
      </c>
    </row>
    <row r="417" spans="1:7" ht="30" x14ac:dyDescent="0.25">
      <c r="A417" s="138" t="s">
        <v>686</v>
      </c>
      <c r="B417" s="127" t="s">
        <v>781</v>
      </c>
      <c r="C417" s="98" t="s">
        <v>43</v>
      </c>
      <c r="D417" s="98" t="s">
        <v>687</v>
      </c>
      <c r="E417" s="125"/>
      <c r="F417" s="115">
        <f>F418</f>
        <v>16129.8</v>
      </c>
      <c r="G417" s="115">
        <f>G418</f>
        <v>16129.8</v>
      </c>
    </row>
    <row r="418" spans="1:7" ht="30" x14ac:dyDescent="0.25">
      <c r="A418" s="138" t="s">
        <v>688</v>
      </c>
      <c r="B418" s="127" t="s">
        <v>781</v>
      </c>
      <c r="C418" s="98" t="s">
        <v>43</v>
      </c>
      <c r="D418" s="98" t="s">
        <v>689</v>
      </c>
      <c r="E418" s="125"/>
      <c r="F418" s="115">
        <f>F419+F420</f>
        <v>16129.8</v>
      </c>
      <c r="G418" s="115">
        <f>G419+G420</f>
        <v>16129.8</v>
      </c>
    </row>
    <row r="419" spans="1:7" ht="30" x14ac:dyDescent="0.25">
      <c r="A419" s="144" t="s">
        <v>512</v>
      </c>
      <c r="B419" s="127" t="s">
        <v>781</v>
      </c>
      <c r="C419" s="98" t="s">
        <v>43</v>
      </c>
      <c r="D419" s="98" t="s">
        <v>689</v>
      </c>
      <c r="E419" s="125">
        <v>200</v>
      </c>
      <c r="F419" s="115">
        <v>5662.3</v>
      </c>
      <c r="G419" s="115">
        <v>5662.3</v>
      </c>
    </row>
    <row r="420" spans="1:7" x14ac:dyDescent="0.25">
      <c r="A420" s="141" t="s">
        <v>531</v>
      </c>
      <c r="B420" s="127" t="s">
        <v>781</v>
      </c>
      <c r="C420" s="98" t="s">
        <v>43</v>
      </c>
      <c r="D420" s="98" t="s">
        <v>689</v>
      </c>
      <c r="E420" s="125">
        <v>800</v>
      </c>
      <c r="F420" s="115">
        <v>10467.5</v>
      </c>
      <c r="G420" s="115">
        <v>10467.5</v>
      </c>
    </row>
    <row r="421" spans="1:7" ht="30" x14ac:dyDescent="0.25">
      <c r="A421" s="138" t="s">
        <v>690</v>
      </c>
      <c r="B421" s="123" t="s">
        <v>781</v>
      </c>
      <c r="C421" s="96" t="s">
        <v>45</v>
      </c>
      <c r="D421" s="96"/>
      <c r="E421" s="122"/>
      <c r="F421" s="115">
        <f t="shared" ref="F421:G424" si="36">F422</f>
        <v>68745.7</v>
      </c>
      <c r="G421" s="115">
        <f t="shared" si="36"/>
        <v>68712.800000000003</v>
      </c>
    </row>
    <row r="422" spans="1:7" ht="75" x14ac:dyDescent="0.25">
      <c r="A422" s="138" t="s">
        <v>856</v>
      </c>
      <c r="B422" s="123" t="s">
        <v>781</v>
      </c>
      <c r="C422" s="96" t="s">
        <v>45</v>
      </c>
      <c r="D422" s="96" t="s">
        <v>642</v>
      </c>
      <c r="E422" s="122"/>
      <c r="F422" s="115">
        <f t="shared" si="36"/>
        <v>68745.7</v>
      </c>
      <c r="G422" s="115">
        <f t="shared" si="36"/>
        <v>68712.800000000003</v>
      </c>
    </row>
    <row r="423" spans="1:7" ht="75" x14ac:dyDescent="0.25">
      <c r="A423" s="138" t="s">
        <v>857</v>
      </c>
      <c r="B423" s="123" t="s">
        <v>781</v>
      </c>
      <c r="C423" s="96" t="s">
        <v>45</v>
      </c>
      <c r="D423" s="96" t="s">
        <v>858</v>
      </c>
      <c r="E423" s="122"/>
      <c r="F423" s="115">
        <f t="shared" si="36"/>
        <v>68745.7</v>
      </c>
      <c r="G423" s="115">
        <f t="shared" si="36"/>
        <v>68712.800000000003</v>
      </c>
    </row>
    <row r="424" spans="1:7" ht="30" x14ac:dyDescent="0.25">
      <c r="A424" s="138" t="s">
        <v>859</v>
      </c>
      <c r="B424" s="123" t="s">
        <v>781</v>
      </c>
      <c r="C424" s="96" t="s">
        <v>45</v>
      </c>
      <c r="D424" s="96" t="s">
        <v>860</v>
      </c>
      <c r="E424" s="122"/>
      <c r="F424" s="115">
        <f t="shared" si="36"/>
        <v>68745.7</v>
      </c>
      <c r="G424" s="115">
        <f t="shared" si="36"/>
        <v>68712.800000000003</v>
      </c>
    </row>
    <row r="425" spans="1:7" ht="45" x14ac:dyDescent="0.25">
      <c r="A425" s="139" t="s">
        <v>529</v>
      </c>
      <c r="B425" s="123" t="s">
        <v>781</v>
      </c>
      <c r="C425" s="96" t="s">
        <v>45</v>
      </c>
      <c r="D425" s="96" t="s">
        <v>861</v>
      </c>
      <c r="E425" s="122"/>
      <c r="F425" s="115">
        <f>F426+F427+F428+F429</f>
        <v>68745.7</v>
      </c>
      <c r="G425" s="115">
        <f>G426+G427+G428+G429</f>
        <v>68712.800000000003</v>
      </c>
    </row>
    <row r="426" spans="1:7" ht="75" x14ac:dyDescent="0.25">
      <c r="A426" s="138" t="s">
        <v>509</v>
      </c>
      <c r="B426" s="123" t="s">
        <v>781</v>
      </c>
      <c r="C426" s="96" t="s">
        <v>45</v>
      </c>
      <c r="D426" s="96" t="s">
        <v>861</v>
      </c>
      <c r="E426" s="122">
        <v>100</v>
      </c>
      <c r="F426" s="115">
        <v>66344.800000000003</v>
      </c>
      <c r="G426" s="115">
        <v>66343.7</v>
      </c>
    </row>
    <row r="427" spans="1:7" ht="30" x14ac:dyDescent="0.25">
      <c r="A427" s="138" t="s">
        <v>512</v>
      </c>
      <c r="B427" s="123" t="s">
        <v>781</v>
      </c>
      <c r="C427" s="96" t="s">
        <v>45</v>
      </c>
      <c r="D427" s="96" t="s">
        <v>861</v>
      </c>
      <c r="E427" s="122">
        <v>200</v>
      </c>
      <c r="F427" s="115">
        <v>1673.4</v>
      </c>
      <c r="G427" s="115">
        <v>1641.6</v>
      </c>
    </row>
    <row r="428" spans="1:7" x14ac:dyDescent="0.25">
      <c r="A428" s="138" t="s">
        <v>513</v>
      </c>
      <c r="B428" s="123" t="s">
        <v>781</v>
      </c>
      <c r="C428" s="96" t="s">
        <v>45</v>
      </c>
      <c r="D428" s="96" t="s">
        <v>861</v>
      </c>
      <c r="E428" s="122">
        <v>300</v>
      </c>
      <c r="F428" s="115">
        <v>723.5</v>
      </c>
      <c r="G428" s="115">
        <v>723.5</v>
      </c>
    </row>
    <row r="429" spans="1:7" x14ac:dyDescent="0.25">
      <c r="A429" s="141" t="s">
        <v>531</v>
      </c>
      <c r="B429" s="123" t="s">
        <v>781</v>
      </c>
      <c r="C429" s="96" t="s">
        <v>45</v>
      </c>
      <c r="D429" s="96" t="s">
        <v>861</v>
      </c>
      <c r="E429" s="122">
        <v>800</v>
      </c>
      <c r="F429" s="115">
        <v>4</v>
      </c>
      <c r="G429" s="115">
        <v>4</v>
      </c>
    </row>
    <row r="430" spans="1:7" x14ac:dyDescent="0.25">
      <c r="A430" s="141" t="s">
        <v>459</v>
      </c>
      <c r="B430" s="123" t="s">
        <v>781</v>
      </c>
      <c r="C430" s="96" t="s">
        <v>458</v>
      </c>
      <c r="D430" s="96"/>
      <c r="E430" s="122"/>
      <c r="F430" s="115">
        <f t="shared" ref="F430:G435" si="37">F431</f>
        <v>5946.2</v>
      </c>
      <c r="G430" s="115">
        <f t="shared" si="37"/>
        <v>4293.3999999999996</v>
      </c>
    </row>
    <row r="431" spans="1:7" x14ac:dyDescent="0.25">
      <c r="A431" s="141" t="s">
        <v>461</v>
      </c>
      <c r="B431" s="123" t="s">
        <v>781</v>
      </c>
      <c r="C431" s="96" t="s">
        <v>460</v>
      </c>
      <c r="D431" s="96"/>
      <c r="E431" s="122"/>
      <c r="F431" s="115">
        <f t="shared" si="37"/>
        <v>5946.2</v>
      </c>
      <c r="G431" s="115">
        <f t="shared" si="37"/>
        <v>4293.3999999999996</v>
      </c>
    </row>
    <row r="432" spans="1:7" ht="45" x14ac:dyDescent="0.25">
      <c r="A432" s="140" t="s">
        <v>557</v>
      </c>
      <c r="B432" s="123" t="s">
        <v>781</v>
      </c>
      <c r="C432" s="96" t="s">
        <v>460</v>
      </c>
      <c r="D432" s="96" t="s">
        <v>558</v>
      </c>
      <c r="E432" s="122"/>
      <c r="F432" s="115">
        <f t="shared" si="37"/>
        <v>5946.2</v>
      </c>
      <c r="G432" s="115">
        <f t="shared" si="37"/>
        <v>4293.3999999999996</v>
      </c>
    </row>
    <row r="433" spans="1:7" ht="45" x14ac:dyDescent="0.25">
      <c r="A433" s="140" t="s">
        <v>559</v>
      </c>
      <c r="B433" s="123" t="s">
        <v>781</v>
      </c>
      <c r="C433" s="96" t="s">
        <v>460</v>
      </c>
      <c r="D433" s="96" t="s">
        <v>560</v>
      </c>
      <c r="E433" s="122"/>
      <c r="F433" s="115">
        <f t="shared" si="37"/>
        <v>5946.2</v>
      </c>
      <c r="G433" s="115">
        <f t="shared" si="37"/>
        <v>4293.3999999999996</v>
      </c>
    </row>
    <row r="434" spans="1:7" ht="45" x14ac:dyDescent="0.25">
      <c r="A434" s="140" t="s">
        <v>561</v>
      </c>
      <c r="B434" s="123" t="s">
        <v>781</v>
      </c>
      <c r="C434" s="96" t="s">
        <v>460</v>
      </c>
      <c r="D434" s="96" t="s">
        <v>562</v>
      </c>
      <c r="E434" s="122"/>
      <c r="F434" s="115">
        <f t="shared" si="37"/>
        <v>5946.2</v>
      </c>
      <c r="G434" s="115">
        <f t="shared" si="37"/>
        <v>4293.3999999999996</v>
      </c>
    </row>
    <row r="435" spans="1:7" ht="75" x14ac:dyDescent="0.25">
      <c r="A435" s="147" t="s">
        <v>862</v>
      </c>
      <c r="B435" s="123" t="s">
        <v>781</v>
      </c>
      <c r="C435" s="96" t="s">
        <v>460</v>
      </c>
      <c r="D435" s="96" t="s">
        <v>863</v>
      </c>
      <c r="E435" s="122"/>
      <c r="F435" s="115">
        <f t="shared" si="37"/>
        <v>5946.2</v>
      </c>
      <c r="G435" s="115">
        <f t="shared" si="37"/>
        <v>4293.3999999999996</v>
      </c>
    </row>
    <row r="436" spans="1:7" ht="30" customHeight="1" x14ac:dyDescent="0.25">
      <c r="A436" s="141" t="s">
        <v>531</v>
      </c>
      <c r="B436" s="127" t="s">
        <v>781</v>
      </c>
      <c r="C436" s="96" t="s">
        <v>460</v>
      </c>
      <c r="D436" s="96" t="s">
        <v>863</v>
      </c>
      <c r="E436" s="125">
        <v>800</v>
      </c>
      <c r="F436" s="115">
        <v>5946.2</v>
      </c>
      <c r="G436" s="115">
        <v>4293.3999999999996</v>
      </c>
    </row>
    <row r="437" spans="1:7" s="91" customFormat="1" ht="28.5" x14ac:dyDescent="0.25">
      <c r="A437" s="137" t="s">
        <v>864</v>
      </c>
      <c r="B437" s="160" t="s">
        <v>865</v>
      </c>
      <c r="C437" s="95" t="s">
        <v>523</v>
      </c>
      <c r="D437" s="95"/>
      <c r="E437" s="124"/>
      <c r="F437" s="114">
        <f>F438+F443++F474</f>
        <v>146660.19999999998</v>
      </c>
      <c r="G437" s="114">
        <f>G438+G443++G474</f>
        <v>145938.49999999997</v>
      </c>
    </row>
    <row r="438" spans="1:7" s="91" customFormat="1" x14ac:dyDescent="0.25">
      <c r="A438" s="138" t="s">
        <v>3</v>
      </c>
      <c r="B438" s="123" t="s">
        <v>865</v>
      </c>
      <c r="C438" s="96" t="s">
        <v>2</v>
      </c>
      <c r="D438" s="95"/>
      <c r="E438" s="122"/>
      <c r="F438" s="115">
        <f t="shared" ref="F438:G441" si="38">F439</f>
        <v>173</v>
      </c>
      <c r="G438" s="115">
        <f t="shared" si="38"/>
        <v>173</v>
      </c>
    </row>
    <row r="439" spans="1:7" s="91" customFormat="1" x14ac:dyDescent="0.25">
      <c r="A439" s="138" t="s">
        <v>19</v>
      </c>
      <c r="B439" s="123" t="s">
        <v>865</v>
      </c>
      <c r="C439" s="96" t="s">
        <v>18</v>
      </c>
      <c r="D439" s="96"/>
      <c r="E439" s="122"/>
      <c r="F439" s="115">
        <f t="shared" si="38"/>
        <v>173</v>
      </c>
      <c r="G439" s="115">
        <f t="shared" si="38"/>
        <v>173</v>
      </c>
    </row>
    <row r="440" spans="1:7" s="91" customFormat="1" x14ac:dyDescent="0.25">
      <c r="A440" s="138" t="s">
        <v>505</v>
      </c>
      <c r="B440" s="123" t="s">
        <v>865</v>
      </c>
      <c r="C440" s="96" t="s">
        <v>18</v>
      </c>
      <c r="D440" s="96" t="s">
        <v>506</v>
      </c>
      <c r="E440" s="122"/>
      <c r="F440" s="115">
        <f t="shared" si="38"/>
        <v>173</v>
      </c>
      <c r="G440" s="115">
        <f t="shared" si="38"/>
        <v>173</v>
      </c>
    </row>
    <row r="441" spans="1:7" s="91" customFormat="1" ht="45" x14ac:dyDescent="0.25">
      <c r="A441" s="138" t="s">
        <v>547</v>
      </c>
      <c r="B441" s="123" t="s">
        <v>865</v>
      </c>
      <c r="C441" s="96" t="s">
        <v>18</v>
      </c>
      <c r="D441" s="96" t="s">
        <v>548</v>
      </c>
      <c r="E441" s="122"/>
      <c r="F441" s="115">
        <f t="shared" si="38"/>
        <v>173</v>
      </c>
      <c r="G441" s="115">
        <f t="shared" si="38"/>
        <v>173</v>
      </c>
    </row>
    <row r="442" spans="1:7" s="91" customFormat="1" x14ac:dyDescent="0.25">
      <c r="A442" s="139" t="s">
        <v>531</v>
      </c>
      <c r="B442" s="123" t="s">
        <v>865</v>
      </c>
      <c r="C442" s="96" t="s">
        <v>18</v>
      </c>
      <c r="D442" s="96" t="s">
        <v>548</v>
      </c>
      <c r="E442" s="122">
        <v>800</v>
      </c>
      <c r="F442" s="115">
        <v>173</v>
      </c>
      <c r="G442" s="115">
        <v>173</v>
      </c>
    </row>
    <row r="443" spans="1:7" s="91" customFormat="1" ht="30" x14ac:dyDescent="0.25">
      <c r="A443" s="138" t="s">
        <v>866</v>
      </c>
      <c r="B443" s="123" t="s">
        <v>865</v>
      </c>
      <c r="C443" s="96" t="s">
        <v>24</v>
      </c>
      <c r="D443" s="96"/>
      <c r="E443" s="122"/>
      <c r="F443" s="115">
        <f>F444</f>
        <v>142117.79999999999</v>
      </c>
      <c r="G443" s="115">
        <f>G444</f>
        <v>141567.59999999998</v>
      </c>
    </row>
    <row r="444" spans="1:7" s="91" customFormat="1" ht="45" x14ac:dyDescent="0.25">
      <c r="A444" s="139" t="s">
        <v>434</v>
      </c>
      <c r="B444" s="123" t="s">
        <v>865</v>
      </c>
      <c r="C444" s="96" t="s">
        <v>432</v>
      </c>
      <c r="D444" s="96"/>
      <c r="E444" s="122"/>
      <c r="F444" s="115">
        <f>F445+F448</f>
        <v>142117.79999999999</v>
      </c>
      <c r="G444" s="115">
        <f>G445+G448</f>
        <v>141567.59999999998</v>
      </c>
    </row>
    <row r="445" spans="1:7" s="91" customFormat="1" x14ac:dyDescent="0.25">
      <c r="A445" s="139" t="s">
        <v>505</v>
      </c>
      <c r="B445" s="123" t="s">
        <v>865</v>
      </c>
      <c r="C445" s="96" t="s">
        <v>432</v>
      </c>
      <c r="D445" s="96" t="s">
        <v>506</v>
      </c>
      <c r="E445" s="122"/>
      <c r="F445" s="115">
        <f t="shared" ref="F445:G446" si="39">F446</f>
        <v>702.8</v>
      </c>
      <c r="G445" s="115">
        <f t="shared" si="39"/>
        <v>702.8</v>
      </c>
    </row>
    <row r="446" spans="1:7" s="91" customFormat="1" x14ac:dyDescent="0.25">
      <c r="A446" s="139" t="s">
        <v>778</v>
      </c>
      <c r="B446" s="123" t="s">
        <v>865</v>
      </c>
      <c r="C446" s="96" t="s">
        <v>432</v>
      </c>
      <c r="D446" s="96" t="s">
        <v>779</v>
      </c>
      <c r="E446" s="122"/>
      <c r="F446" s="115">
        <f t="shared" si="39"/>
        <v>702.8</v>
      </c>
      <c r="G446" s="115">
        <f t="shared" si="39"/>
        <v>702.8</v>
      </c>
    </row>
    <row r="447" spans="1:7" s="91" customFormat="1" ht="30" x14ac:dyDescent="0.25">
      <c r="A447" s="138" t="s">
        <v>512</v>
      </c>
      <c r="B447" s="123" t="s">
        <v>865</v>
      </c>
      <c r="C447" s="96" t="s">
        <v>432</v>
      </c>
      <c r="D447" s="96" t="s">
        <v>779</v>
      </c>
      <c r="E447" s="122">
        <v>200</v>
      </c>
      <c r="F447" s="115">
        <v>702.8</v>
      </c>
      <c r="G447" s="115">
        <v>702.8</v>
      </c>
    </row>
    <row r="448" spans="1:7" s="91" customFormat="1" ht="45" x14ac:dyDescent="0.25">
      <c r="A448" s="139" t="s">
        <v>557</v>
      </c>
      <c r="B448" s="123" t="s">
        <v>865</v>
      </c>
      <c r="C448" s="96" t="s">
        <v>432</v>
      </c>
      <c r="D448" s="96" t="s">
        <v>558</v>
      </c>
      <c r="E448" s="122"/>
      <c r="F448" s="115">
        <f>F449+F457+F463+F468</f>
        <v>141415</v>
      </c>
      <c r="G448" s="115">
        <f>G449+G457+G463+G468</f>
        <v>140864.79999999999</v>
      </c>
    </row>
    <row r="449" spans="1:7" s="91" customFormat="1" ht="30" x14ac:dyDescent="0.25">
      <c r="A449" s="139" t="s">
        <v>797</v>
      </c>
      <c r="B449" s="123" t="s">
        <v>865</v>
      </c>
      <c r="C449" s="96" t="s">
        <v>432</v>
      </c>
      <c r="D449" s="96" t="s">
        <v>798</v>
      </c>
      <c r="E449" s="122"/>
      <c r="F449" s="115">
        <f>F450</f>
        <v>55968.4</v>
      </c>
      <c r="G449" s="115">
        <f>G450</f>
        <v>55968.4</v>
      </c>
    </row>
    <row r="450" spans="1:7" s="91" customFormat="1" ht="45" x14ac:dyDescent="0.25">
      <c r="A450" s="139" t="s">
        <v>799</v>
      </c>
      <c r="B450" s="123" t="s">
        <v>865</v>
      </c>
      <c r="C450" s="96" t="s">
        <v>432</v>
      </c>
      <c r="D450" s="96" t="s">
        <v>800</v>
      </c>
      <c r="E450" s="122"/>
      <c r="F450" s="115">
        <f>F451+F453+F455</f>
        <v>55968.4</v>
      </c>
      <c r="G450" s="115">
        <f>G451+G453+G455</f>
        <v>55968.4</v>
      </c>
    </row>
    <row r="451" spans="1:7" s="91" customFormat="1" ht="45" x14ac:dyDescent="0.25">
      <c r="A451" s="135" t="s">
        <v>867</v>
      </c>
      <c r="B451" s="123" t="s">
        <v>865</v>
      </c>
      <c r="C451" s="96" t="s">
        <v>432</v>
      </c>
      <c r="D451" s="96" t="s">
        <v>868</v>
      </c>
      <c r="E451" s="122"/>
      <c r="F451" s="115">
        <f>F452</f>
        <v>168</v>
      </c>
      <c r="G451" s="115">
        <f>G452</f>
        <v>168</v>
      </c>
    </row>
    <row r="452" spans="1:7" s="91" customFormat="1" ht="30" x14ac:dyDescent="0.25">
      <c r="A452" s="138" t="s">
        <v>512</v>
      </c>
      <c r="B452" s="123" t="s">
        <v>865</v>
      </c>
      <c r="C452" s="96" t="s">
        <v>432</v>
      </c>
      <c r="D452" s="96" t="s">
        <v>868</v>
      </c>
      <c r="E452" s="122">
        <v>200</v>
      </c>
      <c r="F452" s="115">
        <v>168</v>
      </c>
      <c r="G452" s="115">
        <v>168</v>
      </c>
    </row>
    <row r="453" spans="1:7" s="91" customFormat="1" ht="75" x14ac:dyDescent="0.25">
      <c r="A453" s="139" t="s">
        <v>869</v>
      </c>
      <c r="B453" s="123" t="s">
        <v>865</v>
      </c>
      <c r="C453" s="96" t="s">
        <v>432</v>
      </c>
      <c r="D453" s="96" t="s">
        <v>870</v>
      </c>
      <c r="E453" s="122"/>
      <c r="F453" s="115">
        <f>F454</f>
        <v>51129.4</v>
      </c>
      <c r="G453" s="115">
        <f>G454</f>
        <v>51129.4</v>
      </c>
    </row>
    <row r="454" spans="1:7" s="91" customFormat="1" ht="30" x14ac:dyDescent="0.25">
      <c r="A454" s="138" t="s">
        <v>512</v>
      </c>
      <c r="B454" s="123" t="s">
        <v>865</v>
      </c>
      <c r="C454" s="96" t="s">
        <v>432</v>
      </c>
      <c r="D454" s="96" t="s">
        <v>870</v>
      </c>
      <c r="E454" s="122">
        <v>200</v>
      </c>
      <c r="F454" s="115">
        <v>51129.4</v>
      </c>
      <c r="G454" s="115">
        <v>51129.4</v>
      </c>
    </row>
    <row r="455" spans="1:7" s="91" customFormat="1" ht="30" x14ac:dyDescent="0.25">
      <c r="A455" s="138" t="s">
        <v>871</v>
      </c>
      <c r="B455" s="123" t="s">
        <v>865</v>
      </c>
      <c r="C455" s="96" t="s">
        <v>432</v>
      </c>
      <c r="D455" s="96" t="s">
        <v>872</v>
      </c>
      <c r="E455" s="122"/>
      <c r="F455" s="115">
        <f>F456</f>
        <v>4671</v>
      </c>
      <c r="G455" s="115">
        <f>G456</f>
        <v>4671</v>
      </c>
    </row>
    <row r="456" spans="1:7" s="91" customFormat="1" ht="30" x14ac:dyDescent="0.25">
      <c r="A456" s="138" t="s">
        <v>512</v>
      </c>
      <c r="B456" s="123" t="s">
        <v>865</v>
      </c>
      <c r="C456" s="96" t="s">
        <v>432</v>
      </c>
      <c r="D456" s="96" t="s">
        <v>872</v>
      </c>
      <c r="E456" s="122">
        <v>200</v>
      </c>
      <c r="F456" s="115">
        <v>4671</v>
      </c>
      <c r="G456" s="115">
        <v>4671</v>
      </c>
    </row>
    <row r="457" spans="1:7" s="91" customFormat="1" ht="45" x14ac:dyDescent="0.25">
      <c r="A457" s="138" t="s">
        <v>873</v>
      </c>
      <c r="B457" s="123" t="s">
        <v>865</v>
      </c>
      <c r="C457" s="96" t="s">
        <v>432</v>
      </c>
      <c r="D457" s="96" t="s">
        <v>874</v>
      </c>
      <c r="E457" s="122"/>
      <c r="F457" s="115">
        <f>F458</f>
        <v>3069.3</v>
      </c>
      <c r="G457" s="115">
        <f>G458</f>
        <v>3069.3</v>
      </c>
    </row>
    <row r="458" spans="1:7" s="91" customFormat="1" ht="45" x14ac:dyDescent="0.25">
      <c r="A458" s="138" t="s">
        <v>875</v>
      </c>
      <c r="B458" s="123" t="s">
        <v>865</v>
      </c>
      <c r="C458" s="96" t="s">
        <v>432</v>
      </c>
      <c r="D458" s="96" t="s">
        <v>876</v>
      </c>
      <c r="E458" s="122"/>
      <c r="F458" s="115">
        <f>F459+F461</f>
        <v>3069.3</v>
      </c>
      <c r="G458" s="115">
        <f>G459+G461</f>
        <v>3069.3</v>
      </c>
    </row>
    <row r="459" spans="1:7" s="91" customFormat="1" ht="45" x14ac:dyDescent="0.25">
      <c r="A459" s="138" t="s">
        <v>877</v>
      </c>
      <c r="B459" s="127" t="s">
        <v>865</v>
      </c>
      <c r="C459" s="96" t="s">
        <v>432</v>
      </c>
      <c r="D459" s="98" t="s">
        <v>878</v>
      </c>
      <c r="E459" s="127"/>
      <c r="F459" s="115">
        <f>F460</f>
        <v>21</v>
      </c>
      <c r="G459" s="115">
        <f>G460</f>
        <v>21</v>
      </c>
    </row>
    <row r="460" spans="1:7" s="91" customFormat="1" ht="30" x14ac:dyDescent="0.25">
      <c r="A460" s="138" t="s">
        <v>512</v>
      </c>
      <c r="B460" s="127" t="s">
        <v>865</v>
      </c>
      <c r="C460" s="96" t="s">
        <v>432</v>
      </c>
      <c r="D460" s="98" t="s">
        <v>878</v>
      </c>
      <c r="E460" s="127" t="s">
        <v>879</v>
      </c>
      <c r="F460" s="115">
        <v>21</v>
      </c>
      <c r="G460" s="115">
        <v>21</v>
      </c>
    </row>
    <row r="461" spans="1:7" s="91" customFormat="1" ht="30" x14ac:dyDescent="0.25">
      <c r="A461" s="141" t="s">
        <v>880</v>
      </c>
      <c r="B461" s="123" t="s">
        <v>865</v>
      </c>
      <c r="C461" s="96" t="s">
        <v>432</v>
      </c>
      <c r="D461" s="98" t="s">
        <v>881</v>
      </c>
      <c r="E461" s="122"/>
      <c r="F461" s="115">
        <f>F462</f>
        <v>3048.3</v>
      </c>
      <c r="G461" s="115">
        <f>G462</f>
        <v>3048.3</v>
      </c>
    </row>
    <row r="462" spans="1:7" s="91" customFormat="1" ht="75" x14ac:dyDescent="0.25">
      <c r="A462" s="138" t="s">
        <v>509</v>
      </c>
      <c r="B462" s="123" t="s">
        <v>865</v>
      </c>
      <c r="C462" s="96" t="s">
        <v>432</v>
      </c>
      <c r="D462" s="98" t="s">
        <v>881</v>
      </c>
      <c r="E462" s="122">
        <v>100</v>
      </c>
      <c r="F462" s="115">
        <v>3048.3</v>
      </c>
      <c r="G462" s="115">
        <v>3048.3</v>
      </c>
    </row>
    <row r="463" spans="1:7" s="91" customFormat="1" ht="45" x14ac:dyDescent="0.25">
      <c r="A463" s="139" t="s">
        <v>882</v>
      </c>
      <c r="B463" s="123" t="s">
        <v>865</v>
      </c>
      <c r="C463" s="96" t="s">
        <v>432</v>
      </c>
      <c r="D463" s="96" t="s">
        <v>883</v>
      </c>
      <c r="E463" s="122"/>
      <c r="F463" s="115">
        <f t="shared" ref="F463:G464" si="40">F464</f>
        <v>3388.9</v>
      </c>
      <c r="G463" s="115">
        <f t="shared" si="40"/>
        <v>3341.5</v>
      </c>
    </row>
    <row r="464" spans="1:7" s="91" customFormat="1" ht="30" x14ac:dyDescent="0.25">
      <c r="A464" s="139" t="s">
        <v>884</v>
      </c>
      <c r="B464" s="123" t="s">
        <v>865</v>
      </c>
      <c r="C464" s="96" t="s">
        <v>432</v>
      </c>
      <c r="D464" s="96" t="s">
        <v>885</v>
      </c>
      <c r="E464" s="122"/>
      <c r="F464" s="115">
        <f t="shared" si="40"/>
        <v>3388.9</v>
      </c>
      <c r="G464" s="115">
        <f t="shared" si="40"/>
        <v>3341.5</v>
      </c>
    </row>
    <row r="465" spans="1:7" s="91" customFormat="1" x14ac:dyDescent="0.25">
      <c r="A465" s="139" t="s">
        <v>886</v>
      </c>
      <c r="B465" s="123" t="s">
        <v>865</v>
      </c>
      <c r="C465" s="96" t="s">
        <v>432</v>
      </c>
      <c r="D465" s="96" t="s">
        <v>887</v>
      </c>
      <c r="E465" s="122"/>
      <c r="F465" s="115">
        <f>F466+F467</f>
        <v>3388.9</v>
      </c>
      <c r="G465" s="115">
        <f>G466+G467</f>
        <v>3341.5</v>
      </c>
    </row>
    <row r="466" spans="1:7" s="91" customFormat="1" ht="75" x14ac:dyDescent="0.25">
      <c r="A466" s="138" t="s">
        <v>509</v>
      </c>
      <c r="B466" s="123" t="s">
        <v>865</v>
      </c>
      <c r="C466" s="96" t="s">
        <v>432</v>
      </c>
      <c r="D466" s="96" t="s">
        <v>887</v>
      </c>
      <c r="E466" s="122">
        <v>100</v>
      </c>
      <c r="F466" s="115">
        <v>1594.2</v>
      </c>
      <c r="G466" s="115">
        <v>1594.1</v>
      </c>
    </row>
    <row r="467" spans="1:7" s="91" customFormat="1" ht="30" x14ac:dyDescent="0.25">
      <c r="A467" s="138" t="s">
        <v>512</v>
      </c>
      <c r="B467" s="123" t="s">
        <v>865</v>
      </c>
      <c r="C467" s="96" t="s">
        <v>432</v>
      </c>
      <c r="D467" s="96" t="s">
        <v>887</v>
      </c>
      <c r="E467" s="122">
        <v>200</v>
      </c>
      <c r="F467" s="115">
        <v>1794.7</v>
      </c>
      <c r="G467" s="115">
        <v>1747.4</v>
      </c>
    </row>
    <row r="468" spans="1:7" s="91" customFormat="1" ht="60" x14ac:dyDescent="0.25">
      <c r="A468" s="138" t="s">
        <v>888</v>
      </c>
      <c r="B468" s="123" t="s">
        <v>865</v>
      </c>
      <c r="C468" s="96" t="s">
        <v>432</v>
      </c>
      <c r="D468" s="96" t="s">
        <v>889</v>
      </c>
      <c r="E468" s="122"/>
      <c r="F468" s="115">
        <f t="shared" ref="F468:G469" si="41">F469</f>
        <v>78988.399999999994</v>
      </c>
      <c r="G468" s="115">
        <f t="shared" si="41"/>
        <v>78485.599999999991</v>
      </c>
    </row>
    <row r="469" spans="1:7" s="91" customFormat="1" ht="45" x14ac:dyDescent="0.25">
      <c r="A469" s="138" t="s">
        <v>890</v>
      </c>
      <c r="B469" s="123" t="s">
        <v>865</v>
      </c>
      <c r="C469" s="96" t="s">
        <v>432</v>
      </c>
      <c r="D469" s="96" t="s">
        <v>891</v>
      </c>
      <c r="E469" s="122"/>
      <c r="F469" s="115">
        <f t="shared" si="41"/>
        <v>78988.399999999994</v>
      </c>
      <c r="G469" s="115">
        <f t="shared" si="41"/>
        <v>78485.599999999991</v>
      </c>
    </row>
    <row r="470" spans="1:7" s="91" customFormat="1" ht="45" x14ac:dyDescent="0.25">
      <c r="A470" s="139" t="s">
        <v>545</v>
      </c>
      <c r="B470" s="123" t="s">
        <v>865</v>
      </c>
      <c r="C470" s="96" t="s">
        <v>432</v>
      </c>
      <c r="D470" s="105" t="s">
        <v>892</v>
      </c>
      <c r="E470" s="122"/>
      <c r="F470" s="115">
        <f>F471+F472+F473</f>
        <v>78988.399999999994</v>
      </c>
      <c r="G470" s="115">
        <f>G471+G472+G473</f>
        <v>78485.599999999991</v>
      </c>
    </row>
    <row r="471" spans="1:7" s="91" customFormat="1" ht="75" x14ac:dyDescent="0.25">
      <c r="A471" s="138" t="s">
        <v>509</v>
      </c>
      <c r="B471" s="123" t="s">
        <v>865</v>
      </c>
      <c r="C471" s="96" t="s">
        <v>432</v>
      </c>
      <c r="D471" s="105" t="s">
        <v>892</v>
      </c>
      <c r="E471" s="122">
        <v>100</v>
      </c>
      <c r="F471" s="115">
        <v>66136.3</v>
      </c>
      <c r="G471" s="115">
        <v>65916.899999999994</v>
      </c>
    </row>
    <row r="472" spans="1:7" s="91" customFormat="1" ht="30" x14ac:dyDescent="0.25">
      <c r="A472" s="138" t="s">
        <v>512</v>
      </c>
      <c r="B472" s="123" t="s">
        <v>865</v>
      </c>
      <c r="C472" s="96" t="s">
        <v>432</v>
      </c>
      <c r="D472" s="105" t="s">
        <v>892</v>
      </c>
      <c r="E472" s="122">
        <v>200</v>
      </c>
      <c r="F472" s="115">
        <v>11950.7</v>
      </c>
      <c r="G472" s="115">
        <v>11667.7</v>
      </c>
    </row>
    <row r="473" spans="1:7" s="91" customFormat="1" x14ac:dyDescent="0.25">
      <c r="A473" s="139" t="s">
        <v>531</v>
      </c>
      <c r="B473" s="123" t="s">
        <v>865</v>
      </c>
      <c r="C473" s="96" t="s">
        <v>432</v>
      </c>
      <c r="D473" s="105" t="s">
        <v>892</v>
      </c>
      <c r="E473" s="122">
        <v>800</v>
      </c>
      <c r="F473" s="115">
        <v>901.4</v>
      </c>
      <c r="G473" s="115">
        <v>901</v>
      </c>
    </row>
    <row r="474" spans="1:7" s="91" customFormat="1" x14ac:dyDescent="0.25">
      <c r="A474" s="140" t="s">
        <v>27</v>
      </c>
      <c r="B474" s="127" t="s">
        <v>865</v>
      </c>
      <c r="C474" s="98" t="s">
        <v>26</v>
      </c>
      <c r="D474" s="108"/>
      <c r="E474" s="125"/>
      <c r="F474" s="126">
        <f t="shared" ref="F474:G479" si="42">F475</f>
        <v>4369.3999999999996</v>
      </c>
      <c r="G474" s="115">
        <f t="shared" si="42"/>
        <v>4197.8999999999996</v>
      </c>
    </row>
    <row r="475" spans="1:7" s="91" customFormat="1" x14ac:dyDescent="0.25">
      <c r="A475" s="140" t="s">
        <v>164</v>
      </c>
      <c r="B475" s="127" t="s">
        <v>865</v>
      </c>
      <c r="C475" s="98" t="s">
        <v>34</v>
      </c>
      <c r="D475" s="108"/>
      <c r="E475" s="122"/>
      <c r="F475" s="126">
        <f t="shared" si="42"/>
        <v>4369.3999999999996</v>
      </c>
      <c r="G475" s="115">
        <f t="shared" si="42"/>
        <v>4197.8999999999996</v>
      </c>
    </row>
    <row r="476" spans="1:7" s="91" customFormat="1" ht="30" x14ac:dyDescent="0.25">
      <c r="A476" s="140" t="s">
        <v>573</v>
      </c>
      <c r="B476" s="127" t="s">
        <v>865</v>
      </c>
      <c r="C476" s="98" t="s">
        <v>34</v>
      </c>
      <c r="D476" s="98" t="s">
        <v>574</v>
      </c>
      <c r="E476" s="122"/>
      <c r="F476" s="126">
        <f t="shared" si="42"/>
        <v>4369.3999999999996</v>
      </c>
      <c r="G476" s="115">
        <f t="shared" si="42"/>
        <v>4197.8999999999996</v>
      </c>
    </row>
    <row r="477" spans="1:7" s="91" customFormat="1" ht="45" x14ac:dyDescent="0.25">
      <c r="A477" s="140" t="s">
        <v>591</v>
      </c>
      <c r="B477" s="127" t="s">
        <v>865</v>
      </c>
      <c r="C477" s="98" t="s">
        <v>34</v>
      </c>
      <c r="D477" s="98" t="s">
        <v>592</v>
      </c>
      <c r="E477" s="122"/>
      <c r="F477" s="126">
        <f t="shared" si="42"/>
        <v>4369.3999999999996</v>
      </c>
      <c r="G477" s="115">
        <f t="shared" si="42"/>
        <v>4197.8999999999996</v>
      </c>
    </row>
    <row r="478" spans="1:7" s="91" customFormat="1" ht="30" x14ac:dyDescent="0.25">
      <c r="A478" s="141" t="s">
        <v>599</v>
      </c>
      <c r="B478" s="127" t="s">
        <v>865</v>
      </c>
      <c r="C478" s="98" t="s">
        <v>34</v>
      </c>
      <c r="D478" s="98" t="s">
        <v>600</v>
      </c>
      <c r="E478" s="125"/>
      <c r="F478" s="126">
        <f t="shared" si="42"/>
        <v>4369.3999999999996</v>
      </c>
      <c r="G478" s="115">
        <f t="shared" si="42"/>
        <v>4197.8999999999996</v>
      </c>
    </row>
    <row r="479" spans="1:7" s="91" customFormat="1" ht="45" x14ac:dyDescent="0.25">
      <c r="A479" s="141" t="s">
        <v>601</v>
      </c>
      <c r="B479" s="127" t="s">
        <v>865</v>
      </c>
      <c r="C479" s="98" t="s">
        <v>34</v>
      </c>
      <c r="D479" s="98" t="s">
        <v>602</v>
      </c>
      <c r="E479" s="125"/>
      <c r="F479" s="126">
        <f t="shared" si="42"/>
        <v>4369.3999999999996</v>
      </c>
      <c r="G479" s="115">
        <f t="shared" si="42"/>
        <v>4197.8999999999996</v>
      </c>
    </row>
    <row r="480" spans="1:7" s="91" customFormat="1" ht="54" customHeight="1" x14ac:dyDescent="0.25">
      <c r="A480" s="138" t="s">
        <v>512</v>
      </c>
      <c r="B480" s="127" t="s">
        <v>865</v>
      </c>
      <c r="C480" s="98" t="s">
        <v>34</v>
      </c>
      <c r="D480" s="98" t="s">
        <v>602</v>
      </c>
      <c r="E480" s="125">
        <v>200</v>
      </c>
      <c r="F480" s="115">
        <v>4369.3999999999996</v>
      </c>
      <c r="G480" s="115">
        <v>4197.8999999999996</v>
      </c>
    </row>
    <row r="481" spans="1:7" ht="28.5" x14ac:dyDescent="0.25">
      <c r="A481" s="137" t="s">
        <v>893</v>
      </c>
      <c r="B481" s="160" t="s">
        <v>894</v>
      </c>
      <c r="C481" s="96" t="s">
        <v>523</v>
      </c>
      <c r="D481" s="95"/>
      <c r="E481" s="122"/>
      <c r="F481" s="194">
        <f>F482+F487+F647</f>
        <v>5095253.8000000007</v>
      </c>
      <c r="G481" s="194">
        <f>G482+G487+G647</f>
        <v>5036573.0999999987</v>
      </c>
    </row>
    <row r="482" spans="1:7" x14ac:dyDescent="0.25">
      <c r="A482" s="138" t="s">
        <v>3</v>
      </c>
      <c r="B482" s="123" t="s">
        <v>894</v>
      </c>
      <c r="C482" s="96" t="s">
        <v>2</v>
      </c>
      <c r="D482" s="95"/>
      <c r="E482" s="122"/>
      <c r="F482" s="126">
        <f t="shared" ref="F482:G485" si="43">F483</f>
        <v>4014.4</v>
      </c>
      <c r="G482" s="126">
        <f t="shared" si="43"/>
        <v>4000.3</v>
      </c>
    </row>
    <row r="483" spans="1:7" x14ac:dyDescent="0.25">
      <c r="A483" s="138" t="s">
        <v>19</v>
      </c>
      <c r="B483" s="123" t="s">
        <v>894</v>
      </c>
      <c r="C483" s="96" t="s">
        <v>18</v>
      </c>
      <c r="D483" s="96"/>
      <c r="E483" s="122"/>
      <c r="F483" s="126">
        <f t="shared" si="43"/>
        <v>4014.4</v>
      </c>
      <c r="G483" s="126">
        <f t="shared" si="43"/>
        <v>4000.3</v>
      </c>
    </row>
    <row r="484" spans="1:7" x14ac:dyDescent="0.25">
      <c r="A484" s="138" t="s">
        <v>505</v>
      </c>
      <c r="B484" s="123" t="s">
        <v>894</v>
      </c>
      <c r="C484" s="96" t="s">
        <v>18</v>
      </c>
      <c r="D484" s="96" t="s">
        <v>506</v>
      </c>
      <c r="E484" s="122"/>
      <c r="F484" s="126">
        <f t="shared" si="43"/>
        <v>4014.4</v>
      </c>
      <c r="G484" s="126">
        <f t="shared" si="43"/>
        <v>4000.3</v>
      </c>
    </row>
    <row r="485" spans="1:7" ht="45" x14ac:dyDescent="0.25">
      <c r="A485" s="138" t="s">
        <v>547</v>
      </c>
      <c r="B485" s="123" t="s">
        <v>894</v>
      </c>
      <c r="C485" s="96" t="s">
        <v>18</v>
      </c>
      <c r="D485" s="96" t="s">
        <v>548</v>
      </c>
      <c r="E485" s="122"/>
      <c r="F485" s="126">
        <f t="shared" si="43"/>
        <v>4014.4</v>
      </c>
      <c r="G485" s="126">
        <f t="shared" si="43"/>
        <v>4000.3</v>
      </c>
    </row>
    <row r="486" spans="1:7" ht="30" x14ac:dyDescent="0.25">
      <c r="A486" s="138" t="s">
        <v>628</v>
      </c>
      <c r="B486" s="123" t="s">
        <v>894</v>
      </c>
      <c r="C486" s="96" t="s">
        <v>18</v>
      </c>
      <c r="D486" s="96" t="s">
        <v>548</v>
      </c>
      <c r="E486" s="122">
        <v>600</v>
      </c>
      <c r="F486" s="115">
        <v>4014.4</v>
      </c>
      <c r="G486" s="115">
        <v>4000.3</v>
      </c>
    </row>
    <row r="487" spans="1:7" x14ac:dyDescent="0.25">
      <c r="A487" s="138" t="s">
        <v>48</v>
      </c>
      <c r="B487" s="123" t="s">
        <v>894</v>
      </c>
      <c r="C487" s="96" t="s">
        <v>47</v>
      </c>
      <c r="D487" s="96"/>
      <c r="E487" s="122"/>
      <c r="F487" s="126">
        <f>F488+F517+F574+F594+F603</f>
        <v>4931469</v>
      </c>
      <c r="G487" s="126">
        <f>G488+G517+G574+G594+G603</f>
        <v>4873063.6999999993</v>
      </c>
    </row>
    <row r="488" spans="1:7" x14ac:dyDescent="0.25">
      <c r="A488" s="138" t="s">
        <v>697</v>
      </c>
      <c r="B488" s="123" t="s">
        <v>894</v>
      </c>
      <c r="C488" s="96" t="s">
        <v>49</v>
      </c>
      <c r="D488" s="96"/>
      <c r="E488" s="122"/>
      <c r="F488" s="126">
        <f>F489+F492</f>
        <v>1522602.4000000001</v>
      </c>
      <c r="G488" s="126">
        <f>G489+G492</f>
        <v>1521271.4</v>
      </c>
    </row>
    <row r="489" spans="1:7" x14ac:dyDescent="0.25">
      <c r="A489" s="144" t="s">
        <v>505</v>
      </c>
      <c r="B489" s="123" t="s">
        <v>894</v>
      </c>
      <c r="C489" s="96" t="s">
        <v>49</v>
      </c>
      <c r="D489" s="98" t="s">
        <v>506</v>
      </c>
      <c r="E489" s="122"/>
      <c r="F489" s="126">
        <f t="shared" ref="F489:G490" si="44">F490</f>
        <v>1770.2</v>
      </c>
      <c r="G489" s="126">
        <f t="shared" si="44"/>
        <v>1770.2</v>
      </c>
    </row>
    <row r="490" spans="1:7" x14ac:dyDescent="0.25">
      <c r="A490" s="144" t="s">
        <v>778</v>
      </c>
      <c r="B490" s="123" t="s">
        <v>894</v>
      </c>
      <c r="C490" s="96" t="s">
        <v>49</v>
      </c>
      <c r="D490" s="96" t="s">
        <v>779</v>
      </c>
      <c r="E490" s="122"/>
      <c r="F490" s="126">
        <f t="shared" si="44"/>
        <v>1770.2</v>
      </c>
      <c r="G490" s="126">
        <f t="shared" si="44"/>
        <v>1770.2</v>
      </c>
    </row>
    <row r="491" spans="1:7" ht="30" x14ac:dyDescent="0.25">
      <c r="A491" s="144" t="s">
        <v>628</v>
      </c>
      <c r="B491" s="123" t="s">
        <v>894</v>
      </c>
      <c r="C491" s="96" t="s">
        <v>49</v>
      </c>
      <c r="D491" s="96" t="s">
        <v>779</v>
      </c>
      <c r="E491" s="122">
        <v>600</v>
      </c>
      <c r="F491" s="115">
        <v>1770.2</v>
      </c>
      <c r="G491" s="115">
        <v>1770.2</v>
      </c>
    </row>
    <row r="492" spans="1:7" ht="30" x14ac:dyDescent="0.25">
      <c r="A492" s="138" t="s">
        <v>698</v>
      </c>
      <c r="B492" s="123" t="s">
        <v>894</v>
      </c>
      <c r="C492" s="96" t="s">
        <v>49</v>
      </c>
      <c r="D492" s="96" t="s">
        <v>699</v>
      </c>
      <c r="E492" s="122"/>
      <c r="F492" s="126">
        <f>F493+F511</f>
        <v>1520832.2000000002</v>
      </c>
      <c r="G492" s="126">
        <f>G493+G511</f>
        <v>1519501.2</v>
      </c>
    </row>
    <row r="493" spans="1:7" ht="30" x14ac:dyDescent="0.25">
      <c r="A493" s="139" t="s">
        <v>700</v>
      </c>
      <c r="B493" s="123" t="s">
        <v>894</v>
      </c>
      <c r="C493" s="96" t="s">
        <v>49</v>
      </c>
      <c r="D493" s="96" t="s">
        <v>701</v>
      </c>
      <c r="E493" s="122"/>
      <c r="F493" s="126">
        <f>F494+F504</f>
        <v>1519917.4000000001</v>
      </c>
      <c r="G493" s="126">
        <f>G494+G504</f>
        <v>1518735</v>
      </c>
    </row>
    <row r="494" spans="1:7" ht="45" x14ac:dyDescent="0.25">
      <c r="A494" s="139" t="s">
        <v>895</v>
      </c>
      <c r="B494" s="123" t="s">
        <v>894</v>
      </c>
      <c r="C494" s="96" t="s">
        <v>49</v>
      </c>
      <c r="D494" s="96" t="s">
        <v>896</v>
      </c>
      <c r="E494" s="122"/>
      <c r="F494" s="126">
        <f>F495+F497+F500+F502</f>
        <v>1513649.3</v>
      </c>
      <c r="G494" s="126">
        <f>G495+G497+G500+G502</f>
        <v>1512466.9</v>
      </c>
    </row>
    <row r="495" spans="1:7" ht="45" x14ac:dyDescent="0.25">
      <c r="A495" s="139" t="s">
        <v>545</v>
      </c>
      <c r="B495" s="123" t="s">
        <v>894</v>
      </c>
      <c r="C495" s="96" t="s">
        <v>49</v>
      </c>
      <c r="D495" s="96" t="s">
        <v>897</v>
      </c>
      <c r="E495" s="122"/>
      <c r="F495" s="126">
        <f>F496</f>
        <v>693488.4</v>
      </c>
      <c r="G495" s="126">
        <f>G496</f>
        <v>692786</v>
      </c>
    </row>
    <row r="496" spans="1:7" ht="30" x14ac:dyDescent="0.25">
      <c r="A496" s="138" t="s">
        <v>628</v>
      </c>
      <c r="B496" s="123" t="s">
        <v>894</v>
      </c>
      <c r="C496" s="96" t="s">
        <v>49</v>
      </c>
      <c r="D496" s="96" t="s">
        <v>897</v>
      </c>
      <c r="E496" s="122">
        <v>600</v>
      </c>
      <c r="F496" s="115">
        <v>693488.4</v>
      </c>
      <c r="G496" s="115">
        <v>692786</v>
      </c>
    </row>
    <row r="497" spans="1:7" ht="114" customHeight="1" x14ac:dyDescent="0.25">
      <c r="A497" s="138" t="s">
        <v>898</v>
      </c>
      <c r="B497" s="123" t="s">
        <v>894</v>
      </c>
      <c r="C497" s="96" t="s">
        <v>49</v>
      </c>
      <c r="D497" s="96" t="s">
        <v>899</v>
      </c>
      <c r="E497" s="122"/>
      <c r="F497" s="126">
        <f>F498+F499</f>
        <v>19200</v>
      </c>
      <c r="G497" s="126">
        <f>G498+G499</f>
        <v>18720</v>
      </c>
    </row>
    <row r="498" spans="1:7" ht="30" x14ac:dyDescent="0.25">
      <c r="A498" s="138" t="s">
        <v>628</v>
      </c>
      <c r="B498" s="123" t="s">
        <v>894</v>
      </c>
      <c r="C498" s="96" t="s">
        <v>49</v>
      </c>
      <c r="D498" s="96" t="s">
        <v>899</v>
      </c>
      <c r="E498" s="122">
        <v>600</v>
      </c>
      <c r="F498" s="115">
        <v>7540</v>
      </c>
      <c r="G498" s="115">
        <v>7190</v>
      </c>
    </row>
    <row r="499" spans="1:7" x14ac:dyDescent="0.25">
      <c r="A499" s="144" t="s">
        <v>531</v>
      </c>
      <c r="B499" s="123" t="s">
        <v>894</v>
      </c>
      <c r="C499" s="96" t="s">
        <v>49</v>
      </c>
      <c r="D499" s="96" t="s">
        <v>899</v>
      </c>
      <c r="E499" s="122">
        <v>800</v>
      </c>
      <c r="F499" s="115">
        <v>11660</v>
      </c>
      <c r="G499" s="115">
        <v>11530</v>
      </c>
    </row>
    <row r="500" spans="1:7" ht="45" x14ac:dyDescent="0.25">
      <c r="A500" s="144" t="s">
        <v>900</v>
      </c>
      <c r="B500" s="123" t="s">
        <v>894</v>
      </c>
      <c r="C500" s="96" t="s">
        <v>49</v>
      </c>
      <c r="D500" s="96" t="s">
        <v>901</v>
      </c>
      <c r="E500" s="122"/>
      <c r="F500" s="126">
        <f>F501</f>
        <v>2470.5</v>
      </c>
      <c r="G500" s="126">
        <f>G501</f>
        <v>2470.5</v>
      </c>
    </row>
    <row r="501" spans="1:7" ht="30" x14ac:dyDescent="0.25">
      <c r="A501" s="144" t="s">
        <v>628</v>
      </c>
      <c r="B501" s="123" t="s">
        <v>894</v>
      </c>
      <c r="C501" s="96" t="s">
        <v>49</v>
      </c>
      <c r="D501" s="96" t="s">
        <v>901</v>
      </c>
      <c r="E501" s="122">
        <v>600</v>
      </c>
      <c r="F501" s="115">
        <v>2470.5</v>
      </c>
      <c r="G501" s="115">
        <v>2470.5</v>
      </c>
    </row>
    <row r="502" spans="1:7" ht="150" x14ac:dyDescent="0.25">
      <c r="A502" s="138" t="s">
        <v>902</v>
      </c>
      <c r="B502" s="123" t="s">
        <v>894</v>
      </c>
      <c r="C502" s="96" t="s">
        <v>49</v>
      </c>
      <c r="D502" s="96" t="s">
        <v>903</v>
      </c>
      <c r="E502" s="122"/>
      <c r="F502" s="126">
        <f>F503</f>
        <v>798490.4</v>
      </c>
      <c r="G502" s="126">
        <f>G503</f>
        <v>798490.4</v>
      </c>
    </row>
    <row r="503" spans="1:7" ht="30" x14ac:dyDescent="0.25">
      <c r="A503" s="138" t="s">
        <v>628</v>
      </c>
      <c r="B503" s="123" t="s">
        <v>894</v>
      </c>
      <c r="C503" s="96" t="s">
        <v>49</v>
      </c>
      <c r="D503" s="96" t="s">
        <v>903</v>
      </c>
      <c r="E503" s="123" t="s">
        <v>904</v>
      </c>
      <c r="F503" s="115">
        <f>798490.5-0.1</f>
        <v>798490.4</v>
      </c>
      <c r="G503" s="115">
        <v>798490.4</v>
      </c>
    </row>
    <row r="504" spans="1:7" ht="30" x14ac:dyDescent="0.25">
      <c r="A504" s="144" t="s">
        <v>702</v>
      </c>
      <c r="B504" s="123" t="s">
        <v>894</v>
      </c>
      <c r="C504" s="96" t="s">
        <v>49</v>
      </c>
      <c r="D504" s="96" t="s">
        <v>703</v>
      </c>
      <c r="E504" s="123"/>
      <c r="F504" s="126">
        <f>F505+F507+F509</f>
        <v>6268.1</v>
      </c>
      <c r="G504" s="126">
        <f>G505+G507+G509</f>
        <v>6268.1</v>
      </c>
    </row>
    <row r="505" spans="1:7" ht="30" x14ac:dyDescent="0.25">
      <c r="A505" s="141" t="s">
        <v>905</v>
      </c>
      <c r="B505" s="123" t="s">
        <v>894</v>
      </c>
      <c r="C505" s="96" t="s">
        <v>49</v>
      </c>
      <c r="D505" s="96" t="s">
        <v>906</v>
      </c>
      <c r="E505" s="123"/>
      <c r="F505" s="126">
        <f>F506</f>
        <v>1424.2</v>
      </c>
      <c r="G505" s="126">
        <f>G506</f>
        <v>1424.2</v>
      </c>
    </row>
    <row r="506" spans="1:7" ht="30" x14ac:dyDescent="0.25">
      <c r="A506" s="144" t="s">
        <v>628</v>
      </c>
      <c r="B506" s="123" t="s">
        <v>894</v>
      </c>
      <c r="C506" s="96" t="s">
        <v>49</v>
      </c>
      <c r="D506" s="96" t="s">
        <v>906</v>
      </c>
      <c r="E506" s="123" t="s">
        <v>904</v>
      </c>
      <c r="F506" s="115">
        <v>1424.2</v>
      </c>
      <c r="G506" s="115">
        <v>1424.2</v>
      </c>
    </row>
    <row r="507" spans="1:7" ht="45" x14ac:dyDescent="0.25">
      <c r="A507" s="144" t="s">
        <v>907</v>
      </c>
      <c r="B507" s="123" t="s">
        <v>894</v>
      </c>
      <c r="C507" s="96" t="s">
        <v>49</v>
      </c>
      <c r="D507" s="96" t="s">
        <v>908</v>
      </c>
      <c r="E507" s="123"/>
      <c r="F507" s="126">
        <f>F508</f>
        <v>1943</v>
      </c>
      <c r="G507" s="126">
        <f>G508</f>
        <v>1943</v>
      </c>
    </row>
    <row r="508" spans="1:7" ht="30" x14ac:dyDescent="0.25">
      <c r="A508" s="144" t="s">
        <v>628</v>
      </c>
      <c r="B508" s="123" t="s">
        <v>894</v>
      </c>
      <c r="C508" s="96" t="s">
        <v>49</v>
      </c>
      <c r="D508" s="96" t="s">
        <v>908</v>
      </c>
      <c r="E508" s="123" t="s">
        <v>904</v>
      </c>
      <c r="F508" s="115">
        <v>1943</v>
      </c>
      <c r="G508" s="115">
        <v>1943</v>
      </c>
    </row>
    <row r="509" spans="1:7" ht="30" x14ac:dyDescent="0.25">
      <c r="A509" s="144" t="s">
        <v>909</v>
      </c>
      <c r="B509" s="123" t="s">
        <v>894</v>
      </c>
      <c r="C509" s="96" t="s">
        <v>49</v>
      </c>
      <c r="D509" s="96" t="s">
        <v>910</v>
      </c>
      <c r="E509" s="123"/>
      <c r="F509" s="126">
        <f>F510</f>
        <v>2900.9</v>
      </c>
      <c r="G509" s="126">
        <f>G510</f>
        <v>2900.9</v>
      </c>
    </row>
    <row r="510" spans="1:7" ht="30" x14ac:dyDescent="0.25">
      <c r="A510" s="144" t="s">
        <v>628</v>
      </c>
      <c r="B510" s="123" t="s">
        <v>894</v>
      </c>
      <c r="C510" s="96" t="s">
        <v>49</v>
      </c>
      <c r="D510" s="96" t="s">
        <v>910</v>
      </c>
      <c r="E510" s="123" t="s">
        <v>904</v>
      </c>
      <c r="F510" s="115">
        <v>2900.9</v>
      </c>
      <c r="G510" s="115">
        <v>2900.9</v>
      </c>
    </row>
    <row r="511" spans="1:7" ht="60" x14ac:dyDescent="0.25">
      <c r="A511" s="151" t="s">
        <v>911</v>
      </c>
      <c r="B511" s="165" t="s">
        <v>894</v>
      </c>
      <c r="C511" s="110" t="s">
        <v>49</v>
      </c>
      <c r="D511" s="109" t="s">
        <v>912</v>
      </c>
      <c r="E511" s="129"/>
      <c r="F511" s="126">
        <f>F512</f>
        <v>914.8</v>
      </c>
      <c r="G511" s="126">
        <f>G512</f>
        <v>766.2</v>
      </c>
    </row>
    <row r="512" spans="1:7" ht="45" x14ac:dyDescent="0.25">
      <c r="A512" s="152" t="s">
        <v>913</v>
      </c>
      <c r="B512" s="165" t="s">
        <v>894</v>
      </c>
      <c r="C512" s="110" t="s">
        <v>49</v>
      </c>
      <c r="D512" s="109" t="s">
        <v>914</v>
      </c>
      <c r="E512" s="129"/>
      <c r="F512" s="126">
        <f>F513+F515</f>
        <v>914.8</v>
      </c>
      <c r="G512" s="126">
        <f>G513+G515</f>
        <v>766.2</v>
      </c>
    </row>
    <row r="513" spans="1:7" ht="30" x14ac:dyDescent="0.25">
      <c r="A513" s="152" t="s">
        <v>915</v>
      </c>
      <c r="B513" s="165" t="s">
        <v>894</v>
      </c>
      <c r="C513" s="110" t="s">
        <v>49</v>
      </c>
      <c r="D513" s="109" t="s">
        <v>916</v>
      </c>
      <c r="E513" s="129"/>
      <c r="F513" s="126">
        <f>F514</f>
        <v>163.30000000000001</v>
      </c>
      <c r="G513" s="126">
        <f>G514</f>
        <v>163.30000000000001</v>
      </c>
    </row>
    <row r="514" spans="1:7" ht="30" x14ac:dyDescent="0.25">
      <c r="A514" s="144" t="s">
        <v>628</v>
      </c>
      <c r="B514" s="165" t="s">
        <v>894</v>
      </c>
      <c r="C514" s="110" t="s">
        <v>49</v>
      </c>
      <c r="D514" s="109" t="s">
        <v>916</v>
      </c>
      <c r="E514" s="129">
        <v>600</v>
      </c>
      <c r="F514" s="115">
        <v>163.30000000000001</v>
      </c>
      <c r="G514" s="115">
        <v>163.30000000000001</v>
      </c>
    </row>
    <row r="515" spans="1:7" ht="30" x14ac:dyDescent="0.25">
      <c r="A515" s="153" t="s">
        <v>917</v>
      </c>
      <c r="B515" s="165" t="s">
        <v>894</v>
      </c>
      <c r="C515" s="110" t="s">
        <v>49</v>
      </c>
      <c r="D515" s="109" t="s">
        <v>918</v>
      </c>
      <c r="E515" s="129"/>
      <c r="F515" s="126">
        <f>F516</f>
        <v>751.5</v>
      </c>
      <c r="G515" s="126">
        <f>G516</f>
        <v>602.9</v>
      </c>
    </row>
    <row r="516" spans="1:7" ht="30" x14ac:dyDescent="0.25">
      <c r="A516" s="138" t="s">
        <v>628</v>
      </c>
      <c r="B516" s="165" t="s">
        <v>894</v>
      </c>
      <c r="C516" s="110" t="s">
        <v>49</v>
      </c>
      <c r="D516" s="109" t="s">
        <v>918</v>
      </c>
      <c r="E516" s="129">
        <v>600</v>
      </c>
      <c r="F516" s="115">
        <v>751.5</v>
      </c>
      <c r="G516" s="115">
        <v>602.9</v>
      </c>
    </row>
    <row r="517" spans="1:7" x14ac:dyDescent="0.25">
      <c r="A517" s="138" t="s">
        <v>919</v>
      </c>
      <c r="B517" s="123" t="s">
        <v>894</v>
      </c>
      <c r="C517" s="96" t="s">
        <v>51</v>
      </c>
      <c r="D517" s="96"/>
      <c r="E517" s="122"/>
      <c r="F517" s="126">
        <f>F518+F521</f>
        <v>2968946</v>
      </c>
      <c r="G517" s="126">
        <f>G518+G521</f>
        <v>2915516.9999999995</v>
      </c>
    </row>
    <row r="518" spans="1:7" x14ac:dyDescent="0.25">
      <c r="A518" s="144" t="s">
        <v>505</v>
      </c>
      <c r="B518" s="123" t="s">
        <v>894</v>
      </c>
      <c r="C518" s="96" t="s">
        <v>51</v>
      </c>
      <c r="D518" s="98" t="s">
        <v>506</v>
      </c>
      <c r="E518" s="122"/>
      <c r="F518" s="126">
        <f t="shared" ref="F518:G519" si="45">F519</f>
        <v>130.4</v>
      </c>
      <c r="G518" s="126">
        <f t="shared" si="45"/>
        <v>130.4</v>
      </c>
    </row>
    <row r="519" spans="1:7" x14ac:dyDescent="0.25">
      <c r="A519" s="144" t="s">
        <v>778</v>
      </c>
      <c r="B519" s="123" t="s">
        <v>894</v>
      </c>
      <c r="C519" s="96" t="s">
        <v>51</v>
      </c>
      <c r="D519" s="96" t="s">
        <v>779</v>
      </c>
      <c r="E519" s="122"/>
      <c r="F519" s="126">
        <f t="shared" si="45"/>
        <v>130.4</v>
      </c>
      <c r="G519" s="126">
        <f t="shared" si="45"/>
        <v>130.4</v>
      </c>
    </row>
    <row r="520" spans="1:7" ht="30" x14ac:dyDescent="0.25">
      <c r="A520" s="144" t="s">
        <v>628</v>
      </c>
      <c r="B520" s="123" t="s">
        <v>894</v>
      </c>
      <c r="C520" s="96" t="s">
        <v>51</v>
      </c>
      <c r="D520" s="96" t="s">
        <v>779</v>
      </c>
      <c r="E520" s="122">
        <v>600</v>
      </c>
      <c r="F520" s="115">
        <v>130.4</v>
      </c>
      <c r="G520" s="115">
        <v>130.4</v>
      </c>
    </row>
    <row r="521" spans="1:7" ht="30" x14ac:dyDescent="0.25">
      <c r="A521" s="138" t="s">
        <v>698</v>
      </c>
      <c r="B521" s="123" t="s">
        <v>894</v>
      </c>
      <c r="C521" s="96" t="s">
        <v>51</v>
      </c>
      <c r="D521" s="96" t="s">
        <v>699</v>
      </c>
      <c r="E521" s="122"/>
      <c r="F521" s="126">
        <f>F522+F566</f>
        <v>2968815.6</v>
      </c>
      <c r="G521" s="126">
        <f>G522+G566</f>
        <v>2915386.5999999996</v>
      </c>
    </row>
    <row r="522" spans="1:7" ht="30" x14ac:dyDescent="0.25">
      <c r="A522" s="139" t="s">
        <v>700</v>
      </c>
      <c r="B522" s="123" t="s">
        <v>894</v>
      </c>
      <c r="C522" s="96" t="s">
        <v>51</v>
      </c>
      <c r="D522" s="96" t="s">
        <v>701</v>
      </c>
      <c r="E522" s="122"/>
      <c r="F522" s="126">
        <f>F523+F552+F559</f>
        <v>2964501.4</v>
      </c>
      <c r="G522" s="126">
        <f>G523+G552+G559</f>
        <v>2911742.5999999996</v>
      </c>
    </row>
    <row r="523" spans="1:7" ht="45" x14ac:dyDescent="0.25">
      <c r="A523" s="139" t="s">
        <v>895</v>
      </c>
      <c r="B523" s="123" t="s">
        <v>894</v>
      </c>
      <c r="C523" s="96" t="s">
        <v>51</v>
      </c>
      <c r="D523" s="96" t="s">
        <v>896</v>
      </c>
      <c r="E523" s="122"/>
      <c r="F523" s="126">
        <f>F524+F526+F528+F530+F532+F534+F536+F538+F540+F542+F544+F546+F548+F550</f>
        <v>1847346.7000000002</v>
      </c>
      <c r="G523" s="126">
        <f>G524+G526+G528+G530+G532+G534+G536+G538+G540+G542+G544+G546+G548+G550</f>
        <v>1794707.0999999999</v>
      </c>
    </row>
    <row r="524" spans="1:7" ht="60" x14ac:dyDescent="0.25">
      <c r="A524" s="139" t="s">
        <v>920</v>
      </c>
      <c r="B524" s="123" t="s">
        <v>894</v>
      </c>
      <c r="C524" s="96" t="s">
        <v>51</v>
      </c>
      <c r="D524" s="96" t="s">
        <v>921</v>
      </c>
      <c r="E524" s="122"/>
      <c r="F524" s="126">
        <f>F525</f>
        <v>159976.6</v>
      </c>
      <c r="G524" s="126">
        <f>G525</f>
        <v>118347.3</v>
      </c>
    </row>
    <row r="525" spans="1:7" ht="30" x14ac:dyDescent="0.25">
      <c r="A525" s="138" t="s">
        <v>628</v>
      </c>
      <c r="B525" s="123" t="s">
        <v>894</v>
      </c>
      <c r="C525" s="96" t="s">
        <v>51</v>
      </c>
      <c r="D525" s="96" t="s">
        <v>921</v>
      </c>
      <c r="E525" s="122">
        <v>600</v>
      </c>
      <c r="F525" s="115">
        <v>159976.6</v>
      </c>
      <c r="G525" s="115">
        <v>118347.3</v>
      </c>
    </row>
    <row r="526" spans="1:7" ht="45" x14ac:dyDescent="0.25">
      <c r="A526" s="140" t="s">
        <v>922</v>
      </c>
      <c r="B526" s="123" t="s">
        <v>894</v>
      </c>
      <c r="C526" s="96" t="s">
        <v>51</v>
      </c>
      <c r="D526" s="98" t="s">
        <v>923</v>
      </c>
      <c r="E526" s="130"/>
      <c r="F526" s="126">
        <f>F527</f>
        <v>23964.3</v>
      </c>
      <c r="G526" s="126">
        <f>G527</f>
        <v>23742.1</v>
      </c>
    </row>
    <row r="527" spans="1:7" ht="30" x14ac:dyDescent="0.25">
      <c r="A527" s="138" t="s">
        <v>628</v>
      </c>
      <c r="B527" s="123" t="s">
        <v>894</v>
      </c>
      <c r="C527" s="96" t="s">
        <v>51</v>
      </c>
      <c r="D527" s="98" t="s">
        <v>923</v>
      </c>
      <c r="E527" s="125">
        <v>600</v>
      </c>
      <c r="F527" s="115">
        <v>23964.3</v>
      </c>
      <c r="G527" s="115">
        <v>23742.1</v>
      </c>
    </row>
    <row r="528" spans="1:7" ht="30" x14ac:dyDescent="0.25">
      <c r="A528" s="140" t="s">
        <v>924</v>
      </c>
      <c r="B528" s="123" t="s">
        <v>894</v>
      </c>
      <c r="C528" s="96" t="s">
        <v>51</v>
      </c>
      <c r="D528" s="98" t="s">
        <v>925</v>
      </c>
      <c r="E528" s="130"/>
      <c r="F528" s="126">
        <f>F529</f>
        <v>499.2</v>
      </c>
      <c r="G528" s="126">
        <f>G529</f>
        <v>499.2</v>
      </c>
    </row>
    <row r="529" spans="1:8" ht="30" x14ac:dyDescent="0.25">
      <c r="A529" s="138" t="s">
        <v>628</v>
      </c>
      <c r="B529" s="123" t="s">
        <v>894</v>
      </c>
      <c r="C529" s="96" t="s">
        <v>51</v>
      </c>
      <c r="D529" s="98" t="s">
        <v>925</v>
      </c>
      <c r="E529" s="125">
        <v>600</v>
      </c>
      <c r="F529" s="115">
        <v>499.2</v>
      </c>
      <c r="G529" s="115">
        <v>499.2</v>
      </c>
    </row>
    <row r="530" spans="1:8" ht="45" x14ac:dyDescent="0.25">
      <c r="A530" s="139" t="s">
        <v>545</v>
      </c>
      <c r="B530" s="123" t="s">
        <v>894</v>
      </c>
      <c r="C530" s="96" t="s">
        <v>51</v>
      </c>
      <c r="D530" s="96" t="s">
        <v>897</v>
      </c>
      <c r="E530" s="122"/>
      <c r="F530" s="126">
        <f>F531</f>
        <v>254258.3</v>
      </c>
      <c r="G530" s="126">
        <f>G531</f>
        <v>254123.5</v>
      </c>
    </row>
    <row r="531" spans="1:8" ht="30" x14ac:dyDescent="0.25">
      <c r="A531" s="138" t="s">
        <v>628</v>
      </c>
      <c r="B531" s="123" t="s">
        <v>894</v>
      </c>
      <c r="C531" s="96" t="s">
        <v>51</v>
      </c>
      <c r="D531" s="96" t="s">
        <v>897</v>
      </c>
      <c r="E531" s="122">
        <v>600</v>
      </c>
      <c r="F531" s="115">
        <v>254258.3</v>
      </c>
      <c r="G531" s="115">
        <v>254123.5</v>
      </c>
    </row>
    <row r="532" spans="1:8" ht="30" x14ac:dyDescent="0.25">
      <c r="A532" s="138" t="s">
        <v>926</v>
      </c>
      <c r="B532" s="123" t="s">
        <v>894</v>
      </c>
      <c r="C532" s="96" t="s">
        <v>51</v>
      </c>
      <c r="D532" s="96" t="s">
        <v>927</v>
      </c>
      <c r="E532" s="122"/>
      <c r="F532" s="126">
        <f>F533</f>
        <v>69017.600000000006</v>
      </c>
      <c r="G532" s="126">
        <f>G533</f>
        <v>69017.600000000006</v>
      </c>
    </row>
    <row r="533" spans="1:8" ht="30" x14ac:dyDescent="0.25">
      <c r="A533" s="138" t="s">
        <v>628</v>
      </c>
      <c r="B533" s="123" t="s">
        <v>894</v>
      </c>
      <c r="C533" s="96" t="s">
        <v>51</v>
      </c>
      <c r="D533" s="96" t="s">
        <v>927</v>
      </c>
      <c r="E533" s="122">
        <v>600</v>
      </c>
      <c r="F533" s="115">
        <v>69017.600000000006</v>
      </c>
      <c r="G533" s="115">
        <v>69017.600000000006</v>
      </c>
    </row>
    <row r="534" spans="1:8" ht="233.25" customHeight="1" x14ac:dyDescent="0.25">
      <c r="A534" s="138" t="s">
        <v>928</v>
      </c>
      <c r="B534" s="123" t="s">
        <v>894</v>
      </c>
      <c r="C534" s="96" t="s">
        <v>51</v>
      </c>
      <c r="D534" s="96" t="s">
        <v>929</v>
      </c>
      <c r="E534" s="122"/>
      <c r="F534" s="126">
        <f>F535</f>
        <v>42.8</v>
      </c>
      <c r="G534" s="126">
        <f>G535</f>
        <v>42.8</v>
      </c>
      <c r="H534" s="96"/>
    </row>
    <row r="535" spans="1:8" ht="30" x14ac:dyDescent="0.25">
      <c r="A535" s="138" t="s">
        <v>628</v>
      </c>
      <c r="B535" s="123" t="s">
        <v>894</v>
      </c>
      <c r="C535" s="96" t="s">
        <v>51</v>
      </c>
      <c r="D535" s="96" t="s">
        <v>929</v>
      </c>
      <c r="E535" s="122">
        <v>600</v>
      </c>
      <c r="F535" s="115">
        <v>42.8</v>
      </c>
      <c r="G535" s="115">
        <v>42.8</v>
      </c>
    </row>
    <row r="536" spans="1:8" ht="60" x14ac:dyDescent="0.25">
      <c r="A536" s="140" t="s">
        <v>930</v>
      </c>
      <c r="B536" s="123" t="s">
        <v>894</v>
      </c>
      <c r="C536" s="96" t="s">
        <v>51</v>
      </c>
      <c r="D536" s="98" t="s">
        <v>931</v>
      </c>
      <c r="E536" s="130"/>
      <c r="F536" s="126">
        <f>F537</f>
        <v>971.2</v>
      </c>
      <c r="G536" s="126">
        <f>G537</f>
        <v>968.2</v>
      </c>
    </row>
    <row r="537" spans="1:8" ht="30" x14ac:dyDescent="0.25">
      <c r="A537" s="138" t="s">
        <v>628</v>
      </c>
      <c r="B537" s="123" t="s">
        <v>894</v>
      </c>
      <c r="C537" s="96" t="s">
        <v>51</v>
      </c>
      <c r="D537" s="98" t="s">
        <v>931</v>
      </c>
      <c r="E537" s="125">
        <v>600</v>
      </c>
      <c r="F537" s="115">
        <v>971.2</v>
      </c>
      <c r="G537" s="115">
        <v>968.2</v>
      </c>
    </row>
    <row r="538" spans="1:8" ht="75" x14ac:dyDescent="0.25">
      <c r="A538" s="138" t="s">
        <v>932</v>
      </c>
      <c r="B538" s="123" t="s">
        <v>894</v>
      </c>
      <c r="C538" s="96" t="s">
        <v>51</v>
      </c>
      <c r="D538" s="98" t="s">
        <v>933</v>
      </c>
      <c r="E538" s="125"/>
      <c r="F538" s="126">
        <f>F539</f>
        <v>4752</v>
      </c>
      <c r="G538" s="126">
        <f>G539</f>
        <v>4013.8</v>
      </c>
    </row>
    <row r="539" spans="1:8" ht="30" x14ac:dyDescent="0.25">
      <c r="A539" s="138" t="s">
        <v>628</v>
      </c>
      <c r="B539" s="123" t="s">
        <v>894</v>
      </c>
      <c r="C539" s="96" t="s">
        <v>51</v>
      </c>
      <c r="D539" s="98" t="s">
        <v>933</v>
      </c>
      <c r="E539" s="125">
        <v>600</v>
      </c>
      <c r="F539" s="115">
        <v>4752</v>
      </c>
      <c r="G539" s="115">
        <v>4013.8</v>
      </c>
    </row>
    <row r="540" spans="1:8" ht="60" x14ac:dyDescent="0.25">
      <c r="A540" s="142" t="s">
        <v>934</v>
      </c>
      <c r="B540" s="123" t="s">
        <v>894</v>
      </c>
      <c r="C540" s="96" t="s">
        <v>51</v>
      </c>
      <c r="D540" s="103" t="s">
        <v>935</v>
      </c>
      <c r="E540" s="131"/>
      <c r="F540" s="126">
        <f>F541</f>
        <v>123507.7</v>
      </c>
      <c r="G540" s="126">
        <f>G541</f>
        <v>115520.7</v>
      </c>
    </row>
    <row r="541" spans="1:8" ht="30" x14ac:dyDescent="0.25">
      <c r="A541" s="138" t="s">
        <v>628</v>
      </c>
      <c r="B541" s="123" t="s">
        <v>894</v>
      </c>
      <c r="C541" s="96" t="s">
        <v>51</v>
      </c>
      <c r="D541" s="103" t="s">
        <v>935</v>
      </c>
      <c r="E541" s="131">
        <v>600</v>
      </c>
      <c r="F541" s="115">
        <v>123507.7</v>
      </c>
      <c r="G541" s="115">
        <v>115520.7</v>
      </c>
    </row>
    <row r="542" spans="1:8" ht="122.25" customHeight="1" x14ac:dyDescent="0.25">
      <c r="A542" s="138" t="s">
        <v>936</v>
      </c>
      <c r="B542" s="123" t="s">
        <v>894</v>
      </c>
      <c r="C542" s="96" t="s">
        <v>51</v>
      </c>
      <c r="D542" s="103" t="s">
        <v>937</v>
      </c>
      <c r="E542" s="131"/>
      <c r="F542" s="126">
        <f>F543</f>
        <v>8502</v>
      </c>
      <c r="G542" s="126">
        <f>G543</f>
        <v>7858</v>
      </c>
    </row>
    <row r="543" spans="1:8" ht="30" x14ac:dyDescent="0.25">
      <c r="A543" s="138" t="s">
        <v>628</v>
      </c>
      <c r="B543" s="123" t="s">
        <v>894</v>
      </c>
      <c r="C543" s="96" t="s">
        <v>51</v>
      </c>
      <c r="D543" s="103" t="s">
        <v>937</v>
      </c>
      <c r="E543" s="131">
        <v>600</v>
      </c>
      <c r="F543" s="115">
        <v>8502</v>
      </c>
      <c r="G543" s="115">
        <v>7858</v>
      </c>
    </row>
    <row r="544" spans="1:8" ht="45" x14ac:dyDescent="0.25">
      <c r="A544" s="144" t="s">
        <v>900</v>
      </c>
      <c r="B544" s="123" t="s">
        <v>894</v>
      </c>
      <c r="C544" s="96" t="s">
        <v>51</v>
      </c>
      <c r="D544" s="96" t="s">
        <v>901</v>
      </c>
      <c r="E544" s="122"/>
      <c r="F544" s="126">
        <f>F545</f>
        <v>335.3</v>
      </c>
      <c r="G544" s="126">
        <f>G545</f>
        <v>335.3</v>
      </c>
    </row>
    <row r="545" spans="1:7" ht="30" x14ac:dyDescent="0.25">
      <c r="A545" s="144" t="s">
        <v>628</v>
      </c>
      <c r="B545" s="123" t="s">
        <v>894</v>
      </c>
      <c r="C545" s="96" t="s">
        <v>51</v>
      </c>
      <c r="D545" s="96" t="s">
        <v>901</v>
      </c>
      <c r="E545" s="122">
        <v>600</v>
      </c>
      <c r="F545" s="115">
        <v>335.3</v>
      </c>
      <c r="G545" s="115">
        <v>335.3</v>
      </c>
    </row>
    <row r="546" spans="1:7" ht="75" x14ac:dyDescent="0.25">
      <c r="A546" s="144" t="s">
        <v>938</v>
      </c>
      <c r="B546" s="123" t="s">
        <v>894</v>
      </c>
      <c r="C546" s="96" t="s">
        <v>51</v>
      </c>
      <c r="D546" s="96" t="s">
        <v>939</v>
      </c>
      <c r="E546" s="122"/>
      <c r="F546" s="126">
        <f>F547</f>
        <v>190.9</v>
      </c>
      <c r="G546" s="126">
        <f>G547</f>
        <v>0</v>
      </c>
    </row>
    <row r="547" spans="1:7" ht="30" x14ac:dyDescent="0.25">
      <c r="A547" s="144" t="s">
        <v>628</v>
      </c>
      <c r="B547" s="123" t="s">
        <v>894</v>
      </c>
      <c r="C547" s="96" t="s">
        <v>51</v>
      </c>
      <c r="D547" s="96" t="s">
        <v>939</v>
      </c>
      <c r="E547" s="122">
        <v>600</v>
      </c>
      <c r="F547" s="115">
        <v>190.9</v>
      </c>
      <c r="G547" s="115">
        <v>0</v>
      </c>
    </row>
    <row r="548" spans="1:7" ht="150" x14ac:dyDescent="0.25">
      <c r="A548" s="138" t="s">
        <v>902</v>
      </c>
      <c r="B548" s="123" t="s">
        <v>894</v>
      </c>
      <c r="C548" s="96" t="s">
        <v>51</v>
      </c>
      <c r="D548" s="96" t="s">
        <v>903</v>
      </c>
      <c r="E548" s="123"/>
      <c r="F548" s="126">
        <f>F549</f>
        <v>1199854.4000000001</v>
      </c>
      <c r="G548" s="126">
        <f>G549</f>
        <v>1199854.3999999999</v>
      </c>
    </row>
    <row r="549" spans="1:7" ht="30" x14ac:dyDescent="0.25">
      <c r="A549" s="138" t="s">
        <v>628</v>
      </c>
      <c r="B549" s="123" t="s">
        <v>894</v>
      </c>
      <c r="C549" s="96" t="s">
        <v>51</v>
      </c>
      <c r="D549" s="96" t="s">
        <v>903</v>
      </c>
      <c r="E549" s="123" t="s">
        <v>904</v>
      </c>
      <c r="F549" s="115">
        <f>1199854.3+0.1</f>
        <v>1199854.4000000001</v>
      </c>
      <c r="G549" s="115">
        <v>1199854.3999999999</v>
      </c>
    </row>
    <row r="550" spans="1:7" ht="75" x14ac:dyDescent="0.25">
      <c r="A550" s="138" t="s">
        <v>940</v>
      </c>
      <c r="B550" s="123" t="s">
        <v>894</v>
      </c>
      <c r="C550" s="96" t="s">
        <v>51</v>
      </c>
      <c r="D550" s="96" t="s">
        <v>941</v>
      </c>
      <c r="E550" s="123"/>
      <c r="F550" s="126">
        <f>F551</f>
        <v>1474.4</v>
      </c>
      <c r="G550" s="126">
        <f>G551</f>
        <v>384.2</v>
      </c>
    </row>
    <row r="551" spans="1:7" ht="30" x14ac:dyDescent="0.25">
      <c r="A551" s="138" t="s">
        <v>628</v>
      </c>
      <c r="B551" s="123" t="s">
        <v>894</v>
      </c>
      <c r="C551" s="96" t="s">
        <v>51</v>
      </c>
      <c r="D551" s="96" t="s">
        <v>941</v>
      </c>
      <c r="E551" s="123" t="s">
        <v>904</v>
      </c>
      <c r="F551" s="115">
        <v>1474.4</v>
      </c>
      <c r="G551" s="115">
        <v>384.2</v>
      </c>
    </row>
    <row r="552" spans="1:7" ht="30" x14ac:dyDescent="0.25">
      <c r="A552" s="139" t="s">
        <v>942</v>
      </c>
      <c r="B552" s="123" t="s">
        <v>894</v>
      </c>
      <c r="C552" s="96" t="s">
        <v>51</v>
      </c>
      <c r="D552" s="96" t="s">
        <v>943</v>
      </c>
      <c r="E552" s="122"/>
      <c r="F552" s="126">
        <f>F553+F555+F557</f>
        <v>974193.29999999993</v>
      </c>
      <c r="G552" s="126">
        <f>G553+G555+G557</f>
        <v>974074.1</v>
      </c>
    </row>
    <row r="553" spans="1:7" ht="30" x14ac:dyDescent="0.25">
      <c r="A553" s="142" t="s">
        <v>944</v>
      </c>
      <c r="B553" s="123" t="s">
        <v>894</v>
      </c>
      <c r="C553" s="96" t="s">
        <v>51</v>
      </c>
      <c r="D553" s="96" t="s">
        <v>945</v>
      </c>
      <c r="E553" s="122"/>
      <c r="F553" s="126">
        <f>F554</f>
        <v>636456.69999999995</v>
      </c>
      <c r="G553" s="126">
        <f>G554</f>
        <v>636456.69999999995</v>
      </c>
    </row>
    <row r="554" spans="1:7" ht="30" x14ac:dyDescent="0.25">
      <c r="A554" s="141" t="s">
        <v>565</v>
      </c>
      <c r="B554" s="123" t="s">
        <v>894</v>
      </c>
      <c r="C554" s="96" t="s">
        <v>51</v>
      </c>
      <c r="D554" s="96" t="s">
        <v>945</v>
      </c>
      <c r="E554" s="122">
        <v>400</v>
      </c>
      <c r="F554" s="115">
        <v>636456.69999999995</v>
      </c>
      <c r="G554" s="115">
        <v>636456.69999999995</v>
      </c>
    </row>
    <row r="555" spans="1:7" ht="30" x14ac:dyDescent="0.25">
      <c r="A555" s="141" t="s">
        <v>946</v>
      </c>
      <c r="B555" s="123" t="s">
        <v>894</v>
      </c>
      <c r="C555" s="96" t="s">
        <v>51</v>
      </c>
      <c r="D555" s="96" t="s">
        <v>947</v>
      </c>
      <c r="E555" s="122"/>
      <c r="F555" s="126">
        <f>F556</f>
        <v>119.2</v>
      </c>
      <c r="G555" s="126">
        <f>G556</f>
        <v>0</v>
      </c>
    </row>
    <row r="556" spans="1:7" ht="30" x14ac:dyDescent="0.25">
      <c r="A556" s="141" t="s">
        <v>565</v>
      </c>
      <c r="B556" s="123" t="s">
        <v>894</v>
      </c>
      <c r="C556" s="96" t="s">
        <v>51</v>
      </c>
      <c r="D556" s="96" t="s">
        <v>947</v>
      </c>
      <c r="E556" s="122">
        <v>400</v>
      </c>
      <c r="F556" s="115">
        <v>119.2</v>
      </c>
      <c r="G556" s="115">
        <v>0</v>
      </c>
    </row>
    <row r="557" spans="1:7" ht="30" x14ac:dyDescent="0.25">
      <c r="A557" s="142" t="s">
        <v>944</v>
      </c>
      <c r="B557" s="123" t="s">
        <v>894</v>
      </c>
      <c r="C557" s="96" t="s">
        <v>51</v>
      </c>
      <c r="D557" s="96" t="s">
        <v>948</v>
      </c>
      <c r="E557" s="122"/>
      <c r="F557" s="126">
        <f>F558</f>
        <v>337617.4</v>
      </c>
      <c r="G557" s="126">
        <f>G558</f>
        <v>337617.4</v>
      </c>
    </row>
    <row r="558" spans="1:7" ht="30" x14ac:dyDescent="0.25">
      <c r="A558" s="141" t="s">
        <v>565</v>
      </c>
      <c r="B558" s="123" t="s">
        <v>894</v>
      </c>
      <c r="C558" s="96" t="s">
        <v>51</v>
      </c>
      <c r="D558" s="96" t="s">
        <v>948</v>
      </c>
      <c r="E558" s="122">
        <v>400</v>
      </c>
      <c r="F558" s="115">
        <v>337617.4</v>
      </c>
      <c r="G558" s="115">
        <v>337617.4</v>
      </c>
    </row>
    <row r="559" spans="1:7" ht="30" x14ac:dyDescent="0.25">
      <c r="A559" s="138" t="s">
        <v>702</v>
      </c>
      <c r="B559" s="123" t="s">
        <v>894</v>
      </c>
      <c r="C559" s="96" t="s">
        <v>51</v>
      </c>
      <c r="D559" s="96" t="s">
        <v>703</v>
      </c>
      <c r="E559" s="123"/>
      <c r="F559" s="126">
        <f>F560+F562+F564</f>
        <v>142961.40000000002</v>
      </c>
      <c r="G559" s="126">
        <f>G560+G562+G564</f>
        <v>142961.40000000002</v>
      </c>
    </row>
    <row r="560" spans="1:7" ht="30" x14ac:dyDescent="0.25">
      <c r="A560" s="141" t="s">
        <v>905</v>
      </c>
      <c r="B560" s="123" t="s">
        <v>894</v>
      </c>
      <c r="C560" s="96" t="s">
        <v>51</v>
      </c>
      <c r="D560" s="96" t="s">
        <v>906</v>
      </c>
      <c r="E560" s="123"/>
      <c r="F560" s="126">
        <f>F561</f>
        <v>9720.7000000000007</v>
      </c>
      <c r="G560" s="126">
        <f>G561</f>
        <v>9720.7000000000007</v>
      </c>
    </row>
    <row r="561" spans="1:7" ht="30" x14ac:dyDescent="0.25">
      <c r="A561" s="144" t="s">
        <v>628</v>
      </c>
      <c r="B561" s="123" t="s">
        <v>894</v>
      </c>
      <c r="C561" s="96" t="s">
        <v>51</v>
      </c>
      <c r="D561" s="96" t="s">
        <v>906</v>
      </c>
      <c r="E561" s="123" t="s">
        <v>904</v>
      </c>
      <c r="F561" s="115">
        <v>9720.7000000000007</v>
      </c>
      <c r="G561" s="115">
        <v>9720.7000000000007</v>
      </c>
    </row>
    <row r="562" spans="1:7" x14ac:dyDescent="0.25">
      <c r="A562" s="144" t="s">
        <v>949</v>
      </c>
      <c r="B562" s="123" t="s">
        <v>894</v>
      </c>
      <c r="C562" s="96" t="s">
        <v>51</v>
      </c>
      <c r="D562" s="96" t="s">
        <v>950</v>
      </c>
      <c r="E562" s="123"/>
      <c r="F562" s="126">
        <f>F563</f>
        <v>131113</v>
      </c>
      <c r="G562" s="126">
        <f>G563</f>
        <v>131113</v>
      </c>
    </row>
    <row r="563" spans="1:7" ht="30" x14ac:dyDescent="0.25">
      <c r="A563" s="144" t="s">
        <v>628</v>
      </c>
      <c r="B563" s="123" t="s">
        <v>894</v>
      </c>
      <c r="C563" s="96" t="s">
        <v>51</v>
      </c>
      <c r="D563" s="96" t="s">
        <v>950</v>
      </c>
      <c r="E563" s="123" t="s">
        <v>904</v>
      </c>
      <c r="F563" s="115">
        <v>131113</v>
      </c>
      <c r="G563" s="115">
        <v>131113</v>
      </c>
    </row>
    <row r="564" spans="1:7" ht="45" x14ac:dyDescent="0.25">
      <c r="A564" s="138" t="s">
        <v>951</v>
      </c>
      <c r="B564" s="123" t="s">
        <v>894</v>
      </c>
      <c r="C564" s="96" t="s">
        <v>51</v>
      </c>
      <c r="D564" s="96" t="s">
        <v>952</v>
      </c>
      <c r="E564" s="123"/>
      <c r="F564" s="126">
        <f>F565</f>
        <v>2127.6999999999998</v>
      </c>
      <c r="G564" s="126">
        <f>G565</f>
        <v>2127.6999999999998</v>
      </c>
    </row>
    <row r="565" spans="1:7" ht="30" x14ac:dyDescent="0.25">
      <c r="A565" s="138" t="s">
        <v>628</v>
      </c>
      <c r="B565" s="123" t="s">
        <v>894</v>
      </c>
      <c r="C565" s="96" t="s">
        <v>51</v>
      </c>
      <c r="D565" s="96" t="s">
        <v>952</v>
      </c>
      <c r="E565" s="123" t="s">
        <v>904</v>
      </c>
      <c r="F565" s="115">
        <v>2127.6999999999998</v>
      </c>
      <c r="G565" s="115">
        <v>2127.6999999999998</v>
      </c>
    </row>
    <row r="566" spans="1:7" ht="60" x14ac:dyDescent="0.25">
      <c r="A566" s="154" t="s">
        <v>911</v>
      </c>
      <c r="B566" s="127" t="s">
        <v>894</v>
      </c>
      <c r="C566" s="98" t="s">
        <v>51</v>
      </c>
      <c r="D566" s="98" t="s">
        <v>912</v>
      </c>
      <c r="E566" s="125"/>
      <c r="F566" s="126">
        <f>F567</f>
        <v>4314.2</v>
      </c>
      <c r="G566" s="126">
        <f>G567</f>
        <v>3644</v>
      </c>
    </row>
    <row r="567" spans="1:7" ht="45" x14ac:dyDescent="0.25">
      <c r="A567" s="155" t="s">
        <v>913</v>
      </c>
      <c r="B567" s="127" t="s">
        <v>894</v>
      </c>
      <c r="C567" s="98" t="s">
        <v>51</v>
      </c>
      <c r="D567" s="98" t="s">
        <v>914</v>
      </c>
      <c r="E567" s="125"/>
      <c r="F567" s="126">
        <f>F568+F570+F572</f>
        <v>4314.2</v>
      </c>
      <c r="G567" s="126">
        <f>G568+G570+G572</f>
        <v>3644</v>
      </c>
    </row>
    <row r="568" spans="1:7" ht="30" x14ac:dyDescent="0.25">
      <c r="A568" s="141" t="s">
        <v>915</v>
      </c>
      <c r="B568" s="127" t="s">
        <v>894</v>
      </c>
      <c r="C568" s="98" t="s">
        <v>51</v>
      </c>
      <c r="D568" s="98" t="s">
        <v>916</v>
      </c>
      <c r="E568" s="125"/>
      <c r="F568" s="126">
        <f>F569</f>
        <v>695.5</v>
      </c>
      <c r="G568" s="126">
        <f>G569</f>
        <v>695.5</v>
      </c>
    </row>
    <row r="569" spans="1:7" ht="30" x14ac:dyDescent="0.25">
      <c r="A569" s="138" t="s">
        <v>628</v>
      </c>
      <c r="B569" s="127" t="s">
        <v>894</v>
      </c>
      <c r="C569" s="98" t="s">
        <v>51</v>
      </c>
      <c r="D569" s="98" t="s">
        <v>916</v>
      </c>
      <c r="E569" s="125">
        <v>600</v>
      </c>
      <c r="F569" s="115">
        <v>695.5</v>
      </c>
      <c r="G569" s="115">
        <v>695.5</v>
      </c>
    </row>
    <row r="570" spans="1:7" ht="30" x14ac:dyDescent="0.25">
      <c r="A570" s="140" t="s">
        <v>917</v>
      </c>
      <c r="B570" s="127" t="s">
        <v>894</v>
      </c>
      <c r="C570" s="98" t="s">
        <v>51</v>
      </c>
      <c r="D570" s="98" t="s">
        <v>918</v>
      </c>
      <c r="E570" s="125"/>
      <c r="F570" s="126">
        <f>F571</f>
        <v>1786.5</v>
      </c>
      <c r="G570" s="126">
        <f>G571</f>
        <v>1616.3</v>
      </c>
    </row>
    <row r="571" spans="1:7" ht="30" x14ac:dyDescent="0.25">
      <c r="A571" s="138" t="s">
        <v>628</v>
      </c>
      <c r="B571" s="127" t="s">
        <v>894</v>
      </c>
      <c r="C571" s="98" t="s">
        <v>51</v>
      </c>
      <c r="D571" s="98" t="s">
        <v>918</v>
      </c>
      <c r="E571" s="125">
        <v>600</v>
      </c>
      <c r="F571" s="115">
        <v>1786.5</v>
      </c>
      <c r="G571" s="115">
        <v>1616.3</v>
      </c>
    </row>
    <row r="572" spans="1:7" ht="93.75" customHeight="1" x14ac:dyDescent="0.25">
      <c r="A572" s="138" t="s">
        <v>953</v>
      </c>
      <c r="B572" s="127" t="s">
        <v>894</v>
      </c>
      <c r="C572" s="98" t="s">
        <v>51</v>
      </c>
      <c r="D572" s="98" t="s">
        <v>954</v>
      </c>
      <c r="E572" s="125"/>
      <c r="F572" s="126">
        <f>F573</f>
        <v>1832.2</v>
      </c>
      <c r="G572" s="126">
        <f>G573</f>
        <v>1332.2</v>
      </c>
    </row>
    <row r="573" spans="1:7" x14ac:dyDescent="0.25">
      <c r="A573" s="138" t="s">
        <v>513</v>
      </c>
      <c r="B573" s="127" t="s">
        <v>894</v>
      </c>
      <c r="C573" s="98" t="s">
        <v>51</v>
      </c>
      <c r="D573" s="98" t="s">
        <v>954</v>
      </c>
      <c r="E573" s="125">
        <v>300</v>
      </c>
      <c r="F573" s="115">
        <v>1832.2</v>
      </c>
      <c r="G573" s="115">
        <v>1332.2</v>
      </c>
    </row>
    <row r="574" spans="1:7" x14ac:dyDescent="0.25">
      <c r="A574" s="138" t="s">
        <v>133</v>
      </c>
      <c r="B574" s="127" t="s">
        <v>894</v>
      </c>
      <c r="C574" s="98" t="s">
        <v>132</v>
      </c>
      <c r="D574" s="98"/>
      <c r="E574" s="125"/>
      <c r="F574" s="126">
        <f>F575</f>
        <v>293683.20000000001</v>
      </c>
      <c r="G574" s="126">
        <f>G575</f>
        <v>292606.10000000003</v>
      </c>
    </row>
    <row r="575" spans="1:7" ht="30" x14ac:dyDescent="0.25">
      <c r="A575" s="138" t="s">
        <v>698</v>
      </c>
      <c r="B575" s="123" t="s">
        <v>894</v>
      </c>
      <c r="C575" s="96" t="s">
        <v>132</v>
      </c>
      <c r="D575" s="96" t="s">
        <v>699</v>
      </c>
      <c r="E575" s="132"/>
      <c r="F575" s="126">
        <f>F576+F588</f>
        <v>293683.20000000001</v>
      </c>
      <c r="G575" s="126">
        <f>G576+G588</f>
        <v>292606.10000000003</v>
      </c>
    </row>
    <row r="576" spans="1:7" ht="30" x14ac:dyDescent="0.25">
      <c r="A576" s="139" t="s">
        <v>700</v>
      </c>
      <c r="B576" s="123" t="s">
        <v>894</v>
      </c>
      <c r="C576" s="96" t="s">
        <v>132</v>
      </c>
      <c r="D576" s="96" t="s">
        <v>701</v>
      </c>
      <c r="E576" s="132"/>
      <c r="F576" s="126">
        <f>F577+F585</f>
        <v>293502.5</v>
      </c>
      <c r="G576" s="126">
        <f>G577+G585</f>
        <v>292448.60000000003</v>
      </c>
    </row>
    <row r="577" spans="1:7" ht="45" x14ac:dyDescent="0.25">
      <c r="A577" s="139" t="s">
        <v>895</v>
      </c>
      <c r="B577" s="123" t="s">
        <v>894</v>
      </c>
      <c r="C577" s="96" t="s">
        <v>132</v>
      </c>
      <c r="D577" s="96" t="s">
        <v>896</v>
      </c>
      <c r="E577" s="132"/>
      <c r="F577" s="126">
        <f>F578+F580+F583</f>
        <v>292507.3</v>
      </c>
      <c r="G577" s="126">
        <f>G578+G580+G583</f>
        <v>291453.40000000002</v>
      </c>
    </row>
    <row r="578" spans="1:7" ht="45" x14ac:dyDescent="0.25">
      <c r="A578" s="139" t="s">
        <v>545</v>
      </c>
      <c r="B578" s="123" t="s">
        <v>894</v>
      </c>
      <c r="C578" s="96" t="s">
        <v>132</v>
      </c>
      <c r="D578" s="96" t="s">
        <v>897</v>
      </c>
      <c r="E578" s="122"/>
      <c r="F578" s="126">
        <f>F579</f>
        <v>253425.3</v>
      </c>
      <c r="G578" s="126">
        <f>G579</f>
        <v>252384.2</v>
      </c>
    </row>
    <row r="579" spans="1:7" ht="30" x14ac:dyDescent="0.25">
      <c r="A579" s="138" t="s">
        <v>628</v>
      </c>
      <c r="B579" s="123" t="s">
        <v>894</v>
      </c>
      <c r="C579" s="96" t="s">
        <v>132</v>
      </c>
      <c r="D579" s="96" t="s">
        <v>897</v>
      </c>
      <c r="E579" s="122">
        <v>600</v>
      </c>
      <c r="F579" s="115">
        <v>253425.3</v>
      </c>
      <c r="G579" s="115">
        <v>252384.2</v>
      </c>
    </row>
    <row r="580" spans="1:7" ht="45" x14ac:dyDescent="0.25">
      <c r="A580" s="138" t="s">
        <v>955</v>
      </c>
      <c r="B580" s="123" t="s">
        <v>894</v>
      </c>
      <c r="C580" s="96" t="s">
        <v>132</v>
      </c>
      <c r="D580" s="96" t="s">
        <v>956</v>
      </c>
      <c r="E580" s="122"/>
      <c r="F580" s="126">
        <f>F581+F582</f>
        <v>38393.1</v>
      </c>
      <c r="G580" s="126">
        <f>G581+G582</f>
        <v>38380.299999999996</v>
      </c>
    </row>
    <row r="581" spans="1:7" ht="30" x14ac:dyDescent="0.25">
      <c r="A581" s="138" t="s">
        <v>628</v>
      </c>
      <c r="B581" s="123" t="s">
        <v>894</v>
      </c>
      <c r="C581" s="96" t="s">
        <v>132</v>
      </c>
      <c r="D581" s="96" t="s">
        <v>956</v>
      </c>
      <c r="E581" s="122">
        <v>600</v>
      </c>
      <c r="F581" s="115">
        <v>37114.199999999997</v>
      </c>
      <c r="G581" s="115">
        <v>37104.699999999997</v>
      </c>
    </row>
    <row r="582" spans="1:7" x14ac:dyDescent="0.25">
      <c r="A582" s="139" t="s">
        <v>531</v>
      </c>
      <c r="B582" s="123" t="s">
        <v>894</v>
      </c>
      <c r="C582" s="96" t="s">
        <v>132</v>
      </c>
      <c r="D582" s="96" t="s">
        <v>956</v>
      </c>
      <c r="E582" s="122">
        <v>800</v>
      </c>
      <c r="F582" s="115">
        <v>1278.9000000000001</v>
      </c>
      <c r="G582" s="115">
        <v>1275.5999999999999</v>
      </c>
    </row>
    <row r="583" spans="1:7" ht="111.75" customHeight="1" x14ac:dyDescent="0.25">
      <c r="A583" s="138" t="s">
        <v>957</v>
      </c>
      <c r="B583" s="123" t="s">
        <v>894</v>
      </c>
      <c r="C583" s="96" t="s">
        <v>132</v>
      </c>
      <c r="D583" s="96" t="s">
        <v>958</v>
      </c>
      <c r="E583" s="122"/>
      <c r="F583" s="126">
        <f>F584</f>
        <v>688.9</v>
      </c>
      <c r="G583" s="126">
        <f>G584</f>
        <v>688.9</v>
      </c>
    </row>
    <row r="584" spans="1:7" ht="30" x14ac:dyDescent="0.25">
      <c r="A584" s="138" t="s">
        <v>628</v>
      </c>
      <c r="B584" s="123" t="s">
        <v>894</v>
      </c>
      <c r="C584" s="96" t="s">
        <v>132</v>
      </c>
      <c r="D584" s="96" t="s">
        <v>958</v>
      </c>
      <c r="E584" s="122">
        <v>600</v>
      </c>
      <c r="F584" s="115">
        <v>688.9</v>
      </c>
      <c r="G584" s="115">
        <v>688.9</v>
      </c>
    </row>
    <row r="585" spans="1:7" ht="30" x14ac:dyDescent="0.25">
      <c r="A585" s="138" t="s">
        <v>702</v>
      </c>
      <c r="B585" s="123" t="s">
        <v>894</v>
      </c>
      <c r="C585" s="96" t="s">
        <v>132</v>
      </c>
      <c r="D585" s="96" t="s">
        <v>703</v>
      </c>
      <c r="E585" s="123"/>
      <c r="F585" s="126">
        <f t="shared" ref="F585:G586" si="46">F586</f>
        <v>995.2</v>
      </c>
      <c r="G585" s="126">
        <f t="shared" si="46"/>
        <v>995.2</v>
      </c>
    </row>
    <row r="586" spans="1:7" ht="30" x14ac:dyDescent="0.25">
      <c r="A586" s="141" t="s">
        <v>905</v>
      </c>
      <c r="B586" s="123" t="s">
        <v>894</v>
      </c>
      <c r="C586" s="96" t="s">
        <v>132</v>
      </c>
      <c r="D586" s="96" t="s">
        <v>906</v>
      </c>
      <c r="E586" s="123"/>
      <c r="F586" s="126">
        <f t="shared" si="46"/>
        <v>995.2</v>
      </c>
      <c r="G586" s="126">
        <f t="shared" si="46"/>
        <v>995.2</v>
      </c>
    </row>
    <row r="587" spans="1:7" ht="30" x14ac:dyDescent="0.25">
      <c r="A587" s="144" t="s">
        <v>628</v>
      </c>
      <c r="B587" s="123" t="s">
        <v>894</v>
      </c>
      <c r="C587" s="96" t="s">
        <v>132</v>
      </c>
      <c r="D587" s="96" t="s">
        <v>906</v>
      </c>
      <c r="E587" s="123" t="s">
        <v>904</v>
      </c>
      <c r="F587" s="115">
        <v>995.2</v>
      </c>
      <c r="G587" s="115">
        <v>995.2</v>
      </c>
    </row>
    <row r="588" spans="1:7" ht="60" x14ac:dyDescent="0.25">
      <c r="A588" s="154" t="s">
        <v>911</v>
      </c>
      <c r="B588" s="127" t="s">
        <v>894</v>
      </c>
      <c r="C588" s="96" t="s">
        <v>132</v>
      </c>
      <c r="D588" s="98" t="s">
        <v>912</v>
      </c>
      <c r="E588" s="125"/>
      <c r="F588" s="126">
        <f>F589</f>
        <v>180.7</v>
      </c>
      <c r="G588" s="126">
        <f>G589</f>
        <v>157.5</v>
      </c>
    </row>
    <row r="589" spans="1:7" ht="45" x14ac:dyDescent="0.25">
      <c r="A589" s="155" t="s">
        <v>913</v>
      </c>
      <c r="B589" s="127" t="s">
        <v>894</v>
      </c>
      <c r="C589" s="96" t="s">
        <v>132</v>
      </c>
      <c r="D589" s="98" t="s">
        <v>914</v>
      </c>
      <c r="E589" s="125"/>
      <c r="F589" s="126">
        <f>F590+F592</f>
        <v>180.7</v>
      </c>
      <c r="G589" s="126">
        <f>G590+G592</f>
        <v>157.5</v>
      </c>
    </row>
    <row r="590" spans="1:7" ht="30" x14ac:dyDescent="0.25">
      <c r="A590" s="141" t="s">
        <v>915</v>
      </c>
      <c r="B590" s="127" t="s">
        <v>894</v>
      </c>
      <c r="C590" s="98" t="s">
        <v>132</v>
      </c>
      <c r="D590" s="98" t="s">
        <v>916</v>
      </c>
      <c r="E590" s="125"/>
      <c r="F590" s="126">
        <f>F591</f>
        <v>91.7</v>
      </c>
      <c r="G590" s="126">
        <f>G591</f>
        <v>91.7</v>
      </c>
    </row>
    <row r="591" spans="1:7" ht="30" x14ac:dyDescent="0.25">
      <c r="A591" s="138" t="s">
        <v>628</v>
      </c>
      <c r="B591" s="127" t="s">
        <v>894</v>
      </c>
      <c r="C591" s="98" t="s">
        <v>132</v>
      </c>
      <c r="D591" s="98" t="s">
        <v>916</v>
      </c>
      <c r="E591" s="125">
        <v>600</v>
      </c>
      <c r="F591" s="115">
        <v>91.7</v>
      </c>
      <c r="G591" s="115">
        <v>91.7</v>
      </c>
    </row>
    <row r="592" spans="1:7" ht="30" x14ac:dyDescent="0.25">
      <c r="A592" s="140" t="s">
        <v>917</v>
      </c>
      <c r="B592" s="127" t="s">
        <v>894</v>
      </c>
      <c r="C592" s="96" t="s">
        <v>132</v>
      </c>
      <c r="D592" s="98" t="s">
        <v>918</v>
      </c>
      <c r="E592" s="125"/>
      <c r="F592" s="126">
        <f>F593</f>
        <v>89</v>
      </c>
      <c r="G592" s="126">
        <f>G593</f>
        <v>65.8</v>
      </c>
    </row>
    <row r="593" spans="1:7" ht="30" x14ac:dyDescent="0.25">
      <c r="A593" s="138" t="s">
        <v>628</v>
      </c>
      <c r="B593" s="127" t="s">
        <v>894</v>
      </c>
      <c r="C593" s="96" t="s">
        <v>132</v>
      </c>
      <c r="D593" s="98" t="s">
        <v>918</v>
      </c>
      <c r="E593" s="125">
        <v>600</v>
      </c>
      <c r="F593" s="115">
        <v>89</v>
      </c>
      <c r="G593" s="115">
        <v>65.8</v>
      </c>
    </row>
    <row r="594" spans="1:7" x14ac:dyDescent="0.25">
      <c r="A594" s="138" t="s">
        <v>706</v>
      </c>
      <c r="B594" s="123" t="s">
        <v>894</v>
      </c>
      <c r="C594" s="96" t="s">
        <v>53</v>
      </c>
      <c r="D594" s="96"/>
      <c r="E594" s="122"/>
      <c r="F594" s="126">
        <f t="shared" ref="F594:G596" si="47">F595</f>
        <v>8505.2999999999993</v>
      </c>
      <c r="G594" s="126">
        <f t="shared" si="47"/>
        <v>8503.2999999999993</v>
      </c>
    </row>
    <row r="595" spans="1:7" ht="30" x14ac:dyDescent="0.25">
      <c r="A595" s="138" t="s">
        <v>698</v>
      </c>
      <c r="B595" s="123" t="s">
        <v>894</v>
      </c>
      <c r="C595" s="96" t="s">
        <v>53</v>
      </c>
      <c r="D595" s="96" t="s">
        <v>699</v>
      </c>
      <c r="E595" s="122"/>
      <c r="F595" s="126">
        <f t="shared" si="47"/>
        <v>8505.2999999999993</v>
      </c>
      <c r="G595" s="126">
        <f t="shared" si="47"/>
        <v>8503.2999999999993</v>
      </c>
    </row>
    <row r="596" spans="1:7" x14ac:dyDescent="0.25">
      <c r="A596" s="139" t="s">
        <v>959</v>
      </c>
      <c r="B596" s="123" t="s">
        <v>894</v>
      </c>
      <c r="C596" s="96" t="s">
        <v>53</v>
      </c>
      <c r="D596" s="96" t="s">
        <v>960</v>
      </c>
      <c r="E596" s="122"/>
      <c r="F596" s="126">
        <f t="shared" si="47"/>
        <v>8505.2999999999993</v>
      </c>
      <c r="G596" s="126">
        <f t="shared" si="47"/>
        <v>8503.2999999999993</v>
      </c>
    </row>
    <row r="597" spans="1:7" ht="30" x14ac:dyDescent="0.25">
      <c r="A597" s="141" t="s">
        <v>961</v>
      </c>
      <c r="B597" s="127" t="s">
        <v>894</v>
      </c>
      <c r="C597" s="98" t="s">
        <v>53</v>
      </c>
      <c r="D597" s="98" t="s">
        <v>962</v>
      </c>
      <c r="E597" s="122"/>
      <c r="F597" s="126">
        <f>F598+F600</f>
        <v>8505.2999999999993</v>
      </c>
      <c r="G597" s="126">
        <f>G598+G600</f>
        <v>8503.2999999999993</v>
      </c>
    </row>
    <row r="598" spans="1:7" ht="30" x14ac:dyDescent="0.25">
      <c r="A598" s="139" t="s">
        <v>963</v>
      </c>
      <c r="B598" s="123" t="s">
        <v>894</v>
      </c>
      <c r="C598" s="96" t="s">
        <v>53</v>
      </c>
      <c r="D598" s="96" t="s">
        <v>964</v>
      </c>
      <c r="E598" s="122"/>
      <c r="F598" s="126">
        <f>F599</f>
        <v>700</v>
      </c>
      <c r="G598" s="126">
        <f>G599</f>
        <v>700</v>
      </c>
    </row>
    <row r="599" spans="1:7" ht="30" x14ac:dyDescent="0.25">
      <c r="A599" s="138" t="s">
        <v>628</v>
      </c>
      <c r="B599" s="123" t="s">
        <v>894</v>
      </c>
      <c r="C599" s="96" t="s">
        <v>53</v>
      </c>
      <c r="D599" s="96" t="s">
        <v>964</v>
      </c>
      <c r="E599" s="122">
        <v>600</v>
      </c>
      <c r="F599" s="115">
        <v>700</v>
      </c>
      <c r="G599" s="115">
        <v>700</v>
      </c>
    </row>
    <row r="600" spans="1:7" ht="60" x14ac:dyDescent="0.25">
      <c r="A600" s="138" t="s">
        <v>965</v>
      </c>
      <c r="B600" s="123" t="s">
        <v>894</v>
      </c>
      <c r="C600" s="96" t="s">
        <v>53</v>
      </c>
      <c r="D600" s="111" t="s">
        <v>966</v>
      </c>
      <c r="E600" s="122"/>
      <c r="F600" s="126">
        <f>F601+F602</f>
        <v>7805.3</v>
      </c>
      <c r="G600" s="126">
        <f>G601+G602</f>
        <v>7803.3</v>
      </c>
    </row>
    <row r="601" spans="1:7" ht="30" x14ac:dyDescent="0.25">
      <c r="A601" s="138" t="s">
        <v>512</v>
      </c>
      <c r="B601" s="123" t="s">
        <v>894</v>
      </c>
      <c r="C601" s="96" t="s">
        <v>53</v>
      </c>
      <c r="D601" s="111" t="s">
        <v>966</v>
      </c>
      <c r="E601" s="122">
        <v>200</v>
      </c>
      <c r="F601" s="115">
        <v>17.3</v>
      </c>
      <c r="G601" s="115">
        <v>17.3</v>
      </c>
    </row>
    <row r="602" spans="1:7" x14ac:dyDescent="0.25">
      <c r="A602" s="138" t="s">
        <v>513</v>
      </c>
      <c r="B602" s="123" t="s">
        <v>894</v>
      </c>
      <c r="C602" s="96" t="s">
        <v>53</v>
      </c>
      <c r="D602" s="111" t="s">
        <v>966</v>
      </c>
      <c r="E602" s="122">
        <v>300</v>
      </c>
      <c r="F602" s="115">
        <v>7788</v>
      </c>
      <c r="G602" s="115">
        <v>7786</v>
      </c>
    </row>
    <row r="603" spans="1:7" x14ac:dyDescent="0.25">
      <c r="A603" s="138" t="s">
        <v>56</v>
      </c>
      <c r="B603" s="123" t="s">
        <v>894</v>
      </c>
      <c r="C603" s="96" t="s">
        <v>55</v>
      </c>
      <c r="D603" s="111"/>
      <c r="E603" s="122"/>
      <c r="F603" s="126">
        <f>F604+F608</f>
        <v>137732.1</v>
      </c>
      <c r="G603" s="126">
        <f>G604+G608</f>
        <v>135165.9</v>
      </c>
    </row>
    <row r="604" spans="1:7" x14ac:dyDescent="0.25">
      <c r="A604" s="144" t="s">
        <v>505</v>
      </c>
      <c r="B604" s="123" t="s">
        <v>894</v>
      </c>
      <c r="C604" s="96" t="s">
        <v>55</v>
      </c>
      <c r="D604" s="98" t="s">
        <v>506</v>
      </c>
      <c r="E604" s="122"/>
      <c r="F604" s="126">
        <f>F605</f>
        <v>7.9</v>
      </c>
      <c r="G604" s="126">
        <f>G605</f>
        <v>7.9</v>
      </c>
    </row>
    <row r="605" spans="1:7" x14ac:dyDescent="0.25">
      <c r="A605" s="144" t="s">
        <v>778</v>
      </c>
      <c r="B605" s="123" t="s">
        <v>894</v>
      </c>
      <c r="C605" s="96" t="s">
        <v>55</v>
      </c>
      <c r="D605" s="96" t="s">
        <v>779</v>
      </c>
      <c r="E605" s="122"/>
      <c r="F605" s="126">
        <f>F606+F607</f>
        <v>7.9</v>
      </c>
      <c r="G605" s="126">
        <f>G606+G607</f>
        <v>7.9</v>
      </c>
    </row>
    <row r="606" spans="1:7" ht="30" x14ac:dyDescent="0.25">
      <c r="A606" s="138" t="s">
        <v>512</v>
      </c>
      <c r="B606" s="123" t="s">
        <v>894</v>
      </c>
      <c r="C606" s="96" t="s">
        <v>55</v>
      </c>
      <c r="D606" s="96" t="s">
        <v>779</v>
      </c>
      <c r="E606" s="122">
        <v>200</v>
      </c>
      <c r="F606" s="115">
        <v>3.2</v>
      </c>
      <c r="G606" s="115">
        <v>3.2</v>
      </c>
    </row>
    <row r="607" spans="1:7" ht="30" x14ac:dyDescent="0.25">
      <c r="A607" s="144" t="s">
        <v>628</v>
      </c>
      <c r="B607" s="123" t="s">
        <v>894</v>
      </c>
      <c r="C607" s="96" t="s">
        <v>55</v>
      </c>
      <c r="D607" s="96" t="s">
        <v>779</v>
      </c>
      <c r="E607" s="122">
        <v>600</v>
      </c>
      <c r="F607" s="115">
        <v>4.7</v>
      </c>
      <c r="G607" s="115">
        <v>4.7</v>
      </c>
    </row>
    <row r="608" spans="1:7" ht="30" x14ac:dyDescent="0.25">
      <c r="A608" s="138" t="s">
        <v>698</v>
      </c>
      <c r="B608" s="123" t="s">
        <v>894</v>
      </c>
      <c r="C608" s="96" t="s">
        <v>55</v>
      </c>
      <c r="D608" s="96" t="s">
        <v>699</v>
      </c>
      <c r="E608" s="122"/>
      <c r="F608" s="126">
        <f>F609+F619+F633</f>
        <v>137724.20000000001</v>
      </c>
      <c r="G608" s="126">
        <f>G609+G619+G633</f>
        <v>135158</v>
      </c>
    </row>
    <row r="609" spans="1:7" ht="30" x14ac:dyDescent="0.25">
      <c r="A609" s="139" t="s">
        <v>700</v>
      </c>
      <c r="B609" s="123" t="s">
        <v>894</v>
      </c>
      <c r="C609" s="96" t="s">
        <v>55</v>
      </c>
      <c r="D609" s="96" t="s">
        <v>701</v>
      </c>
      <c r="E609" s="122"/>
      <c r="F609" s="126">
        <f>F610</f>
        <v>2810</v>
      </c>
      <c r="G609" s="126">
        <f>G610</f>
        <v>656.2</v>
      </c>
    </row>
    <row r="610" spans="1:7" ht="45" x14ac:dyDescent="0.25">
      <c r="A610" s="139" t="s">
        <v>895</v>
      </c>
      <c r="B610" s="123" t="s">
        <v>894</v>
      </c>
      <c r="C610" s="96" t="s">
        <v>55</v>
      </c>
      <c r="D610" s="96" t="s">
        <v>896</v>
      </c>
      <c r="E610" s="122"/>
      <c r="F610" s="126">
        <f>F611+F613+F615+F617</f>
        <v>2810</v>
      </c>
      <c r="G610" s="126">
        <f>G611+G613+G615+G617</f>
        <v>656.2</v>
      </c>
    </row>
    <row r="611" spans="1:7" ht="80.25" customHeight="1" x14ac:dyDescent="0.25">
      <c r="A611" s="139" t="s">
        <v>967</v>
      </c>
      <c r="B611" s="123" t="s">
        <v>894</v>
      </c>
      <c r="C611" s="96" t="s">
        <v>55</v>
      </c>
      <c r="D611" s="96" t="s">
        <v>968</v>
      </c>
      <c r="E611" s="122"/>
      <c r="F611" s="126">
        <f>F612</f>
        <v>146.19999999999999</v>
      </c>
      <c r="G611" s="126">
        <f>G612</f>
        <v>146.19999999999999</v>
      </c>
    </row>
    <row r="612" spans="1:7" ht="30" x14ac:dyDescent="0.25">
      <c r="A612" s="138" t="s">
        <v>512</v>
      </c>
      <c r="B612" s="123" t="s">
        <v>894</v>
      </c>
      <c r="C612" s="96" t="s">
        <v>55</v>
      </c>
      <c r="D612" s="96" t="s">
        <v>968</v>
      </c>
      <c r="E612" s="122">
        <v>200</v>
      </c>
      <c r="F612" s="115">
        <v>146.19999999999999</v>
      </c>
      <c r="G612" s="115">
        <v>146.19999999999999</v>
      </c>
    </row>
    <row r="613" spans="1:7" ht="121.5" customHeight="1" x14ac:dyDescent="0.25">
      <c r="A613" s="138" t="s">
        <v>969</v>
      </c>
      <c r="B613" s="123" t="s">
        <v>894</v>
      </c>
      <c r="C613" s="96" t="s">
        <v>55</v>
      </c>
      <c r="D613" s="96" t="s">
        <v>937</v>
      </c>
      <c r="E613" s="122"/>
      <c r="F613" s="126">
        <f>F614</f>
        <v>1049.3</v>
      </c>
      <c r="G613" s="126">
        <f>G614</f>
        <v>164.2</v>
      </c>
    </row>
    <row r="614" spans="1:7" ht="30" x14ac:dyDescent="0.25">
      <c r="A614" s="138" t="s">
        <v>512</v>
      </c>
      <c r="B614" s="123" t="s">
        <v>894</v>
      </c>
      <c r="C614" s="96" t="s">
        <v>55</v>
      </c>
      <c r="D614" s="96" t="s">
        <v>937</v>
      </c>
      <c r="E614" s="122">
        <v>200</v>
      </c>
      <c r="F614" s="115">
        <v>1049.3</v>
      </c>
      <c r="G614" s="115">
        <v>164.2</v>
      </c>
    </row>
    <row r="615" spans="1:7" ht="90" x14ac:dyDescent="0.25">
      <c r="A615" s="138" t="s">
        <v>970</v>
      </c>
      <c r="B615" s="123" t="s">
        <v>894</v>
      </c>
      <c r="C615" s="96" t="s">
        <v>55</v>
      </c>
      <c r="D615" s="96" t="s">
        <v>971</v>
      </c>
      <c r="E615" s="123"/>
      <c r="F615" s="126">
        <f>F616</f>
        <v>1599.8</v>
      </c>
      <c r="G615" s="126">
        <f>G616</f>
        <v>345.8</v>
      </c>
    </row>
    <row r="616" spans="1:7" ht="30" x14ac:dyDescent="0.25">
      <c r="A616" s="138" t="s">
        <v>512</v>
      </c>
      <c r="B616" s="123" t="s">
        <v>894</v>
      </c>
      <c r="C616" s="96" t="s">
        <v>55</v>
      </c>
      <c r="D616" s="96" t="s">
        <v>971</v>
      </c>
      <c r="E616" s="123" t="s">
        <v>879</v>
      </c>
      <c r="F616" s="115">
        <v>1599.8</v>
      </c>
      <c r="G616" s="115">
        <v>345.8</v>
      </c>
    </row>
    <row r="617" spans="1:7" ht="75" x14ac:dyDescent="0.25">
      <c r="A617" s="138" t="s">
        <v>940</v>
      </c>
      <c r="B617" s="123" t="s">
        <v>894</v>
      </c>
      <c r="C617" s="96" t="s">
        <v>55</v>
      </c>
      <c r="D617" s="96" t="s">
        <v>941</v>
      </c>
      <c r="E617" s="123"/>
      <c r="F617" s="126">
        <f>F618</f>
        <v>14.7</v>
      </c>
      <c r="G617" s="126">
        <f>G618</f>
        <v>0</v>
      </c>
    </row>
    <row r="618" spans="1:7" ht="30" x14ac:dyDescent="0.25">
      <c r="A618" s="138" t="s">
        <v>512</v>
      </c>
      <c r="B618" s="123" t="s">
        <v>894</v>
      </c>
      <c r="C618" s="96" t="s">
        <v>55</v>
      </c>
      <c r="D618" s="96" t="s">
        <v>941</v>
      </c>
      <c r="E618" s="123" t="s">
        <v>879</v>
      </c>
      <c r="F618" s="115">
        <v>14.7</v>
      </c>
      <c r="G618" s="115">
        <v>0</v>
      </c>
    </row>
    <row r="619" spans="1:7" x14ac:dyDescent="0.25">
      <c r="A619" s="139" t="s">
        <v>959</v>
      </c>
      <c r="B619" s="123" t="s">
        <v>894</v>
      </c>
      <c r="C619" s="96" t="s">
        <v>55</v>
      </c>
      <c r="D619" s="98" t="s">
        <v>960</v>
      </c>
      <c r="E619" s="122"/>
      <c r="F619" s="126">
        <f>F620+F630</f>
        <v>20824.599999999999</v>
      </c>
      <c r="G619" s="126">
        <f>G620+G630</f>
        <v>20603.8</v>
      </c>
    </row>
    <row r="620" spans="1:7" ht="45" x14ac:dyDescent="0.25">
      <c r="A620" s="141" t="s">
        <v>972</v>
      </c>
      <c r="B620" s="123" t="s">
        <v>894</v>
      </c>
      <c r="C620" s="96" t="s">
        <v>55</v>
      </c>
      <c r="D620" s="98" t="s">
        <v>973</v>
      </c>
      <c r="E620" s="122"/>
      <c r="F620" s="126">
        <f>F621+F623+F625+F628</f>
        <v>19765.399999999998</v>
      </c>
      <c r="G620" s="126">
        <f>G621+G623+G625+G628</f>
        <v>19544.599999999999</v>
      </c>
    </row>
    <row r="621" spans="1:7" ht="58.5" customHeight="1" x14ac:dyDescent="0.25">
      <c r="A621" s="138" t="s">
        <v>974</v>
      </c>
      <c r="B621" s="123" t="s">
        <v>894</v>
      </c>
      <c r="C621" s="96" t="s">
        <v>55</v>
      </c>
      <c r="D621" s="96" t="s">
        <v>975</v>
      </c>
      <c r="E621" s="122"/>
      <c r="F621" s="126">
        <f>F622</f>
        <v>79.400000000000006</v>
      </c>
      <c r="G621" s="126">
        <f>G622</f>
        <v>79.400000000000006</v>
      </c>
    </row>
    <row r="622" spans="1:7" ht="30" x14ac:dyDescent="0.25">
      <c r="A622" s="138" t="s">
        <v>512</v>
      </c>
      <c r="B622" s="123" t="s">
        <v>894</v>
      </c>
      <c r="C622" s="96" t="s">
        <v>55</v>
      </c>
      <c r="D622" s="96" t="s">
        <v>975</v>
      </c>
      <c r="E622" s="122">
        <v>200</v>
      </c>
      <c r="F622" s="115">
        <v>79.400000000000006</v>
      </c>
      <c r="G622" s="115">
        <v>79.400000000000006</v>
      </c>
    </row>
    <row r="623" spans="1:7" ht="85.5" customHeight="1" x14ac:dyDescent="0.25">
      <c r="A623" s="138" t="s">
        <v>976</v>
      </c>
      <c r="B623" s="123" t="s">
        <v>894</v>
      </c>
      <c r="C623" s="96" t="s">
        <v>55</v>
      </c>
      <c r="D623" s="96" t="s">
        <v>977</v>
      </c>
      <c r="E623" s="122"/>
      <c r="F623" s="126">
        <f>F624</f>
        <v>2.2000000000000002</v>
      </c>
      <c r="G623" s="126">
        <f>G624</f>
        <v>2.2000000000000002</v>
      </c>
    </row>
    <row r="624" spans="1:7" ht="30" x14ac:dyDescent="0.25">
      <c r="A624" s="138" t="s">
        <v>512</v>
      </c>
      <c r="B624" s="123" t="s">
        <v>894</v>
      </c>
      <c r="C624" s="96" t="s">
        <v>55</v>
      </c>
      <c r="D624" s="96" t="s">
        <v>977</v>
      </c>
      <c r="E624" s="122">
        <v>200</v>
      </c>
      <c r="F624" s="115">
        <v>2.2000000000000002</v>
      </c>
      <c r="G624" s="115">
        <v>2.2000000000000002</v>
      </c>
    </row>
    <row r="625" spans="1:7" ht="57.75" customHeight="1" x14ac:dyDescent="0.25">
      <c r="A625" s="138" t="s">
        <v>978</v>
      </c>
      <c r="B625" s="123" t="s">
        <v>894</v>
      </c>
      <c r="C625" s="96" t="s">
        <v>55</v>
      </c>
      <c r="D625" s="98" t="s">
        <v>979</v>
      </c>
      <c r="E625" s="122"/>
      <c r="F625" s="126">
        <f>F626+F627</f>
        <v>18975.7</v>
      </c>
      <c r="G625" s="126">
        <f>G626+G627</f>
        <v>18905.599999999999</v>
      </c>
    </row>
    <row r="626" spans="1:7" ht="75" x14ac:dyDescent="0.25">
      <c r="A626" s="138" t="s">
        <v>509</v>
      </c>
      <c r="B626" s="123" t="s">
        <v>894</v>
      </c>
      <c r="C626" s="96" t="s">
        <v>55</v>
      </c>
      <c r="D626" s="98" t="s">
        <v>979</v>
      </c>
      <c r="E626" s="125">
        <v>100</v>
      </c>
      <c r="F626" s="115">
        <v>18645.7</v>
      </c>
      <c r="G626" s="115">
        <v>18592.8</v>
      </c>
    </row>
    <row r="627" spans="1:7" ht="30" x14ac:dyDescent="0.25">
      <c r="A627" s="138" t="s">
        <v>512</v>
      </c>
      <c r="B627" s="123" t="s">
        <v>894</v>
      </c>
      <c r="C627" s="96" t="s">
        <v>55</v>
      </c>
      <c r="D627" s="98" t="s">
        <v>979</v>
      </c>
      <c r="E627" s="125">
        <v>200</v>
      </c>
      <c r="F627" s="115">
        <v>330</v>
      </c>
      <c r="G627" s="115">
        <v>312.8</v>
      </c>
    </row>
    <row r="628" spans="1:7" ht="75" x14ac:dyDescent="0.25">
      <c r="A628" s="138" t="s">
        <v>980</v>
      </c>
      <c r="B628" s="123" t="s">
        <v>894</v>
      </c>
      <c r="C628" s="96" t="s">
        <v>55</v>
      </c>
      <c r="D628" s="96" t="s">
        <v>981</v>
      </c>
      <c r="E628" s="125"/>
      <c r="F628" s="126">
        <f>F629</f>
        <v>708.1</v>
      </c>
      <c r="G628" s="126">
        <f>G629</f>
        <v>557.4</v>
      </c>
    </row>
    <row r="629" spans="1:7" ht="30" x14ac:dyDescent="0.25">
      <c r="A629" s="138" t="s">
        <v>512</v>
      </c>
      <c r="B629" s="123" t="s">
        <v>894</v>
      </c>
      <c r="C629" s="96" t="s">
        <v>55</v>
      </c>
      <c r="D629" s="96" t="s">
        <v>981</v>
      </c>
      <c r="E629" s="125">
        <v>200</v>
      </c>
      <c r="F629" s="115">
        <v>708.1</v>
      </c>
      <c r="G629" s="115">
        <v>557.4</v>
      </c>
    </row>
    <row r="630" spans="1:7" ht="30" x14ac:dyDescent="0.25">
      <c r="A630" s="143" t="s">
        <v>982</v>
      </c>
      <c r="B630" s="123" t="s">
        <v>894</v>
      </c>
      <c r="C630" s="96" t="s">
        <v>55</v>
      </c>
      <c r="D630" s="111" t="s">
        <v>983</v>
      </c>
      <c r="E630" s="125"/>
      <c r="F630" s="126">
        <f t="shared" ref="F630:G631" si="48">F631</f>
        <v>1059.2</v>
      </c>
      <c r="G630" s="126">
        <f t="shared" si="48"/>
        <v>1059.2</v>
      </c>
    </row>
    <row r="631" spans="1:7" ht="30" x14ac:dyDescent="0.25">
      <c r="A631" s="143" t="s">
        <v>984</v>
      </c>
      <c r="B631" s="123" t="s">
        <v>894</v>
      </c>
      <c r="C631" s="96" t="s">
        <v>55</v>
      </c>
      <c r="D631" s="111" t="s">
        <v>985</v>
      </c>
      <c r="E631" s="125"/>
      <c r="F631" s="126">
        <f t="shared" si="48"/>
        <v>1059.2</v>
      </c>
      <c r="G631" s="126">
        <f t="shared" si="48"/>
        <v>1059.2</v>
      </c>
    </row>
    <row r="632" spans="1:7" ht="30" x14ac:dyDescent="0.25">
      <c r="A632" s="138" t="s">
        <v>628</v>
      </c>
      <c r="B632" s="123" t="s">
        <v>894</v>
      </c>
      <c r="C632" s="96" t="s">
        <v>55</v>
      </c>
      <c r="D632" s="111" t="s">
        <v>985</v>
      </c>
      <c r="E632" s="125">
        <v>600</v>
      </c>
      <c r="F632" s="115">
        <v>1059.2</v>
      </c>
      <c r="G632" s="115">
        <v>1059.2</v>
      </c>
    </row>
    <row r="633" spans="1:7" ht="62.25" customHeight="1" x14ac:dyDescent="0.25">
      <c r="A633" s="138" t="s">
        <v>986</v>
      </c>
      <c r="B633" s="123" t="s">
        <v>894</v>
      </c>
      <c r="C633" s="96" t="s">
        <v>55</v>
      </c>
      <c r="D633" s="98" t="s">
        <v>912</v>
      </c>
      <c r="E633" s="122"/>
      <c r="F633" s="126">
        <f>F634+F644</f>
        <v>114089.60000000001</v>
      </c>
      <c r="G633" s="126">
        <f>G634+G644</f>
        <v>113898</v>
      </c>
    </row>
    <row r="634" spans="1:7" ht="30" x14ac:dyDescent="0.25">
      <c r="A634" s="138" t="s">
        <v>987</v>
      </c>
      <c r="B634" s="123" t="s">
        <v>894</v>
      </c>
      <c r="C634" s="96" t="s">
        <v>55</v>
      </c>
      <c r="D634" s="98" t="s">
        <v>988</v>
      </c>
      <c r="E634" s="122"/>
      <c r="F634" s="126">
        <f>F635+F639</f>
        <v>113815.1</v>
      </c>
      <c r="G634" s="126">
        <f>G635+G639</f>
        <v>113642.6</v>
      </c>
    </row>
    <row r="635" spans="1:7" ht="45" x14ac:dyDescent="0.25">
      <c r="A635" s="139" t="s">
        <v>529</v>
      </c>
      <c r="B635" s="123" t="s">
        <v>894</v>
      </c>
      <c r="C635" s="96" t="s">
        <v>55</v>
      </c>
      <c r="D635" s="111" t="s">
        <v>989</v>
      </c>
      <c r="E635" s="122"/>
      <c r="F635" s="126">
        <f>F636+F637+F638</f>
        <v>38308.5</v>
      </c>
      <c r="G635" s="126">
        <f>G636+G637+G638</f>
        <v>38153.1</v>
      </c>
    </row>
    <row r="636" spans="1:7" ht="81" customHeight="1" x14ac:dyDescent="0.25">
      <c r="A636" s="138" t="s">
        <v>509</v>
      </c>
      <c r="B636" s="123" t="s">
        <v>894</v>
      </c>
      <c r="C636" s="96" t="s">
        <v>55</v>
      </c>
      <c r="D636" s="111" t="s">
        <v>989</v>
      </c>
      <c r="E636" s="122">
        <v>100</v>
      </c>
      <c r="F636" s="115">
        <v>35768.6</v>
      </c>
      <c r="G636" s="115">
        <v>35613.199999999997</v>
      </c>
    </row>
    <row r="637" spans="1:7" ht="30" x14ac:dyDescent="0.25">
      <c r="A637" s="138" t="s">
        <v>512</v>
      </c>
      <c r="B637" s="123" t="s">
        <v>894</v>
      </c>
      <c r="C637" s="96" t="s">
        <v>55</v>
      </c>
      <c r="D637" s="111" t="s">
        <v>989</v>
      </c>
      <c r="E637" s="122">
        <v>200</v>
      </c>
      <c r="F637" s="115">
        <v>962.3</v>
      </c>
      <c r="G637" s="115">
        <v>962.3</v>
      </c>
    </row>
    <row r="638" spans="1:7" x14ac:dyDescent="0.25">
      <c r="A638" s="138" t="s">
        <v>513</v>
      </c>
      <c r="B638" s="123" t="s">
        <v>894</v>
      </c>
      <c r="C638" s="96" t="s">
        <v>55</v>
      </c>
      <c r="D638" s="111" t="s">
        <v>989</v>
      </c>
      <c r="E638" s="122">
        <v>300</v>
      </c>
      <c r="F638" s="115">
        <v>1577.6</v>
      </c>
      <c r="G638" s="115">
        <v>1577.6</v>
      </c>
    </row>
    <row r="639" spans="1:7" ht="45" x14ac:dyDescent="0.25">
      <c r="A639" s="139" t="s">
        <v>545</v>
      </c>
      <c r="B639" s="123" t="s">
        <v>894</v>
      </c>
      <c r="C639" s="96" t="s">
        <v>55</v>
      </c>
      <c r="D639" s="111" t="s">
        <v>990</v>
      </c>
      <c r="E639" s="122"/>
      <c r="F639" s="126">
        <f>F640+F641+F642+F643</f>
        <v>75506.600000000006</v>
      </c>
      <c r="G639" s="126">
        <f>G640+G641+G642+G643</f>
        <v>75489.5</v>
      </c>
    </row>
    <row r="640" spans="1:7" ht="75" x14ac:dyDescent="0.25">
      <c r="A640" s="138" t="s">
        <v>509</v>
      </c>
      <c r="B640" s="123" t="s">
        <v>894</v>
      </c>
      <c r="C640" s="96" t="s">
        <v>55</v>
      </c>
      <c r="D640" s="111" t="s">
        <v>990</v>
      </c>
      <c r="E640" s="122">
        <v>100</v>
      </c>
      <c r="F640" s="115">
        <v>67890.100000000006</v>
      </c>
      <c r="G640" s="115">
        <v>67873</v>
      </c>
    </row>
    <row r="641" spans="1:7" ht="30" x14ac:dyDescent="0.25">
      <c r="A641" s="138" t="s">
        <v>512</v>
      </c>
      <c r="B641" s="123" t="s">
        <v>894</v>
      </c>
      <c r="C641" s="96" t="s">
        <v>55</v>
      </c>
      <c r="D641" s="111" t="s">
        <v>990</v>
      </c>
      <c r="E641" s="122">
        <v>200</v>
      </c>
      <c r="F641" s="115">
        <v>2618.8000000000002</v>
      </c>
      <c r="G641" s="115">
        <v>2618.8000000000002</v>
      </c>
    </row>
    <row r="642" spans="1:7" x14ac:dyDescent="0.25">
      <c r="A642" s="139" t="s">
        <v>531</v>
      </c>
      <c r="B642" s="123" t="s">
        <v>894</v>
      </c>
      <c r="C642" s="96" t="s">
        <v>55</v>
      </c>
      <c r="D642" s="111" t="s">
        <v>990</v>
      </c>
      <c r="E642" s="122">
        <v>800</v>
      </c>
      <c r="F642" s="115">
        <v>1.7</v>
      </c>
      <c r="G642" s="115">
        <v>1.7</v>
      </c>
    </row>
    <row r="643" spans="1:7" ht="30" x14ac:dyDescent="0.25">
      <c r="A643" s="138" t="s">
        <v>628</v>
      </c>
      <c r="B643" s="123" t="s">
        <v>894</v>
      </c>
      <c r="C643" s="96" t="s">
        <v>55</v>
      </c>
      <c r="D643" s="111" t="s">
        <v>990</v>
      </c>
      <c r="E643" s="122">
        <v>600</v>
      </c>
      <c r="F643" s="115">
        <v>4996</v>
      </c>
      <c r="G643" s="115">
        <v>4996</v>
      </c>
    </row>
    <row r="644" spans="1:7" ht="45" x14ac:dyDescent="0.25">
      <c r="A644" s="143" t="s">
        <v>991</v>
      </c>
      <c r="B644" s="123" t="s">
        <v>894</v>
      </c>
      <c r="C644" s="96" t="s">
        <v>55</v>
      </c>
      <c r="D644" s="111" t="s">
        <v>914</v>
      </c>
      <c r="E644" s="122"/>
      <c r="F644" s="126">
        <f t="shared" ref="F644:G645" si="49">F645</f>
        <v>274.5</v>
      </c>
      <c r="G644" s="126">
        <f t="shared" si="49"/>
        <v>255.4</v>
      </c>
    </row>
    <row r="645" spans="1:7" ht="30" x14ac:dyDescent="0.25">
      <c r="A645" s="143" t="s">
        <v>915</v>
      </c>
      <c r="B645" s="123" t="s">
        <v>894</v>
      </c>
      <c r="C645" s="96" t="s">
        <v>55</v>
      </c>
      <c r="D645" s="111" t="s">
        <v>916</v>
      </c>
      <c r="E645" s="122"/>
      <c r="F645" s="126">
        <f t="shared" si="49"/>
        <v>274.5</v>
      </c>
      <c r="G645" s="126">
        <f t="shared" si="49"/>
        <v>255.4</v>
      </c>
    </row>
    <row r="646" spans="1:7" ht="30" x14ac:dyDescent="0.25">
      <c r="A646" s="138" t="s">
        <v>628</v>
      </c>
      <c r="B646" s="123" t="s">
        <v>894</v>
      </c>
      <c r="C646" s="96" t="s">
        <v>55</v>
      </c>
      <c r="D646" s="111" t="s">
        <v>916</v>
      </c>
      <c r="E646" s="122">
        <v>600</v>
      </c>
      <c r="F646" s="115">
        <v>274.5</v>
      </c>
      <c r="G646" s="115">
        <v>255.4</v>
      </c>
    </row>
    <row r="647" spans="1:7" x14ac:dyDescent="0.25">
      <c r="A647" s="138" t="s">
        <v>64</v>
      </c>
      <c r="B647" s="123" t="s">
        <v>894</v>
      </c>
      <c r="C647" s="96" t="s">
        <v>63</v>
      </c>
      <c r="D647" s="96"/>
      <c r="E647" s="122"/>
      <c r="F647" s="126">
        <f t="shared" ref="F647:G648" si="50">F648</f>
        <v>159770.4</v>
      </c>
      <c r="G647" s="126">
        <f t="shared" si="50"/>
        <v>159509.1</v>
      </c>
    </row>
    <row r="648" spans="1:7" x14ac:dyDescent="0.25">
      <c r="A648" s="138" t="s">
        <v>734</v>
      </c>
      <c r="B648" s="123" t="s">
        <v>894</v>
      </c>
      <c r="C648" s="96" t="s">
        <v>69</v>
      </c>
      <c r="D648" s="96"/>
      <c r="E648" s="123"/>
      <c r="F648" s="126">
        <f t="shared" si="50"/>
        <v>159770.4</v>
      </c>
      <c r="G648" s="126">
        <f t="shared" si="50"/>
        <v>159509.1</v>
      </c>
    </row>
    <row r="649" spans="1:7" ht="30" x14ac:dyDescent="0.25">
      <c r="A649" s="138" t="s">
        <v>698</v>
      </c>
      <c r="B649" s="123" t="s">
        <v>894</v>
      </c>
      <c r="C649" s="96" t="s">
        <v>69</v>
      </c>
      <c r="D649" s="96" t="s">
        <v>699</v>
      </c>
      <c r="E649" s="123"/>
      <c r="F649" s="126">
        <f>F650+F656</f>
        <v>159770.4</v>
      </c>
      <c r="G649" s="126">
        <f>G650+G656</f>
        <v>159509.1</v>
      </c>
    </row>
    <row r="650" spans="1:7" ht="30" x14ac:dyDescent="0.25">
      <c r="A650" s="139" t="s">
        <v>700</v>
      </c>
      <c r="B650" s="123" t="s">
        <v>894</v>
      </c>
      <c r="C650" s="96" t="s">
        <v>69</v>
      </c>
      <c r="D650" s="96" t="s">
        <v>701</v>
      </c>
      <c r="E650" s="123"/>
      <c r="F650" s="126">
        <f t="shared" ref="F650:G651" si="51">F651</f>
        <v>104548.8</v>
      </c>
      <c r="G650" s="126">
        <f t="shared" si="51"/>
        <v>104548.3</v>
      </c>
    </row>
    <row r="651" spans="1:7" ht="45" x14ac:dyDescent="0.25">
      <c r="A651" s="139" t="s">
        <v>895</v>
      </c>
      <c r="B651" s="123" t="s">
        <v>894</v>
      </c>
      <c r="C651" s="96" t="s">
        <v>69</v>
      </c>
      <c r="D651" s="96" t="s">
        <v>896</v>
      </c>
      <c r="E651" s="123"/>
      <c r="F651" s="126">
        <f t="shared" si="51"/>
        <v>104548.8</v>
      </c>
      <c r="G651" s="126">
        <f t="shared" si="51"/>
        <v>104548.3</v>
      </c>
    </row>
    <row r="652" spans="1:7" ht="75" x14ac:dyDescent="0.25">
      <c r="A652" s="139" t="s">
        <v>967</v>
      </c>
      <c r="B652" s="123" t="s">
        <v>894</v>
      </c>
      <c r="C652" s="96" t="s">
        <v>69</v>
      </c>
      <c r="D652" s="96" t="s">
        <v>968</v>
      </c>
      <c r="E652" s="122"/>
      <c r="F652" s="126">
        <f>F653+F654+F655</f>
        <v>104548.8</v>
      </c>
      <c r="G652" s="126">
        <f>G653+G654+G655</f>
        <v>104548.3</v>
      </c>
    </row>
    <row r="653" spans="1:7" ht="30" x14ac:dyDescent="0.25">
      <c r="A653" s="144" t="s">
        <v>512</v>
      </c>
      <c r="B653" s="123" t="s">
        <v>894</v>
      </c>
      <c r="C653" s="96" t="s">
        <v>69</v>
      </c>
      <c r="D653" s="96" t="s">
        <v>968</v>
      </c>
      <c r="E653" s="122">
        <v>200</v>
      </c>
      <c r="F653" s="115">
        <v>14</v>
      </c>
      <c r="G653" s="115">
        <v>13.5</v>
      </c>
    </row>
    <row r="654" spans="1:7" x14ac:dyDescent="0.25">
      <c r="A654" s="144" t="s">
        <v>513</v>
      </c>
      <c r="B654" s="123" t="s">
        <v>894</v>
      </c>
      <c r="C654" s="96" t="s">
        <v>69</v>
      </c>
      <c r="D654" s="96" t="s">
        <v>968</v>
      </c>
      <c r="E654" s="122">
        <v>300</v>
      </c>
      <c r="F654" s="115">
        <v>1574.8</v>
      </c>
      <c r="G654" s="115">
        <v>1574.8</v>
      </c>
    </row>
    <row r="655" spans="1:7" ht="30" x14ac:dyDescent="0.25">
      <c r="A655" s="138" t="s">
        <v>628</v>
      </c>
      <c r="B655" s="123" t="s">
        <v>894</v>
      </c>
      <c r="C655" s="96" t="s">
        <v>69</v>
      </c>
      <c r="D655" s="96" t="s">
        <v>968</v>
      </c>
      <c r="E655" s="122">
        <v>600</v>
      </c>
      <c r="F655" s="115">
        <v>102960</v>
      </c>
      <c r="G655" s="115">
        <v>102960</v>
      </c>
    </row>
    <row r="656" spans="1:7" x14ac:dyDescent="0.25">
      <c r="A656" s="139" t="s">
        <v>959</v>
      </c>
      <c r="B656" s="123" t="s">
        <v>894</v>
      </c>
      <c r="C656" s="96" t="s">
        <v>69</v>
      </c>
      <c r="D656" s="96" t="s">
        <v>960</v>
      </c>
      <c r="E656" s="123"/>
      <c r="F656" s="126">
        <f>F657</f>
        <v>55221.599999999999</v>
      </c>
      <c r="G656" s="126">
        <f>G657</f>
        <v>54960.799999999996</v>
      </c>
    </row>
    <row r="657" spans="1:7" ht="45" x14ac:dyDescent="0.25">
      <c r="A657" s="141" t="s">
        <v>972</v>
      </c>
      <c r="B657" s="123" t="s">
        <v>894</v>
      </c>
      <c r="C657" s="96" t="s">
        <v>69</v>
      </c>
      <c r="D657" s="96" t="s">
        <v>973</v>
      </c>
      <c r="E657" s="123"/>
      <c r="F657" s="126">
        <f>F658+F661+F664</f>
        <v>55221.599999999999</v>
      </c>
      <c r="G657" s="126">
        <f>G658+G661+G664</f>
        <v>54960.799999999996</v>
      </c>
    </row>
    <row r="658" spans="1:7" ht="62.25" customHeight="1" x14ac:dyDescent="0.25">
      <c r="A658" s="138" t="s">
        <v>974</v>
      </c>
      <c r="B658" s="123" t="s">
        <v>894</v>
      </c>
      <c r="C658" s="96" t="s">
        <v>69</v>
      </c>
      <c r="D658" s="96" t="s">
        <v>975</v>
      </c>
      <c r="E658" s="122"/>
      <c r="F658" s="126">
        <f>F659+F660</f>
        <v>5298.7</v>
      </c>
      <c r="G658" s="126">
        <f>G659+G660</f>
        <v>5298.7</v>
      </c>
    </row>
    <row r="659" spans="1:7" ht="30" x14ac:dyDescent="0.25">
      <c r="A659" s="138" t="s">
        <v>512</v>
      </c>
      <c r="B659" s="123" t="s">
        <v>894</v>
      </c>
      <c r="C659" s="96" t="s">
        <v>69</v>
      </c>
      <c r="D659" s="96" t="s">
        <v>975</v>
      </c>
      <c r="E659" s="122">
        <v>200</v>
      </c>
      <c r="F659" s="115">
        <v>47.7</v>
      </c>
      <c r="G659" s="115">
        <v>47.7</v>
      </c>
    </row>
    <row r="660" spans="1:7" x14ac:dyDescent="0.25">
      <c r="A660" s="138" t="s">
        <v>513</v>
      </c>
      <c r="B660" s="123" t="s">
        <v>894</v>
      </c>
      <c r="C660" s="96" t="s">
        <v>69</v>
      </c>
      <c r="D660" s="96" t="s">
        <v>975</v>
      </c>
      <c r="E660" s="122">
        <v>300</v>
      </c>
      <c r="F660" s="115">
        <v>5251</v>
      </c>
      <c r="G660" s="115">
        <v>5251</v>
      </c>
    </row>
    <row r="661" spans="1:7" ht="93" customHeight="1" x14ac:dyDescent="0.25">
      <c r="A661" s="138" t="s">
        <v>976</v>
      </c>
      <c r="B661" s="123" t="s">
        <v>894</v>
      </c>
      <c r="C661" s="96" t="s">
        <v>69</v>
      </c>
      <c r="D661" s="96" t="s">
        <v>977</v>
      </c>
      <c r="E661" s="122"/>
      <c r="F661" s="126">
        <f>F662+F663</f>
        <v>153.30000000000001</v>
      </c>
      <c r="G661" s="126">
        <f>G662+G663</f>
        <v>153.30000000000001</v>
      </c>
    </row>
    <row r="662" spans="1:7" ht="30" x14ac:dyDescent="0.25">
      <c r="A662" s="138" t="s">
        <v>512</v>
      </c>
      <c r="B662" s="123" t="s">
        <v>894</v>
      </c>
      <c r="C662" s="96" t="s">
        <v>69</v>
      </c>
      <c r="D662" s="96" t="s">
        <v>977</v>
      </c>
      <c r="E662" s="122">
        <v>200</v>
      </c>
      <c r="F662" s="115">
        <v>1.4</v>
      </c>
      <c r="G662" s="115">
        <v>1.4</v>
      </c>
    </row>
    <row r="663" spans="1:7" x14ac:dyDescent="0.25">
      <c r="A663" s="138" t="s">
        <v>513</v>
      </c>
      <c r="B663" s="123" t="s">
        <v>894</v>
      </c>
      <c r="C663" s="96" t="s">
        <v>69</v>
      </c>
      <c r="D663" s="96" t="s">
        <v>977</v>
      </c>
      <c r="E663" s="122">
        <v>300</v>
      </c>
      <c r="F663" s="115">
        <v>151.9</v>
      </c>
      <c r="G663" s="115">
        <v>151.9</v>
      </c>
    </row>
    <row r="664" spans="1:7" ht="88.5" customHeight="1" x14ac:dyDescent="0.25">
      <c r="A664" s="138" t="s">
        <v>980</v>
      </c>
      <c r="B664" s="123" t="s">
        <v>894</v>
      </c>
      <c r="C664" s="96" t="s">
        <v>69</v>
      </c>
      <c r="D664" s="96" t="s">
        <v>981</v>
      </c>
      <c r="E664" s="122"/>
      <c r="F664" s="126">
        <f>F665+F666</f>
        <v>49769.599999999999</v>
      </c>
      <c r="G664" s="126">
        <f>G665+G666</f>
        <v>49508.799999999996</v>
      </c>
    </row>
    <row r="665" spans="1:7" ht="30" x14ac:dyDescent="0.25">
      <c r="A665" s="138" t="s">
        <v>512</v>
      </c>
      <c r="B665" s="123" t="s">
        <v>894</v>
      </c>
      <c r="C665" s="96" t="s">
        <v>69</v>
      </c>
      <c r="D665" s="96" t="s">
        <v>981</v>
      </c>
      <c r="E665" s="122">
        <v>200</v>
      </c>
      <c r="F665" s="115">
        <v>384</v>
      </c>
      <c r="G665" s="115">
        <v>375.7</v>
      </c>
    </row>
    <row r="666" spans="1:7" ht="30" customHeight="1" x14ac:dyDescent="0.25">
      <c r="A666" s="138" t="s">
        <v>513</v>
      </c>
      <c r="B666" s="123" t="s">
        <v>894</v>
      </c>
      <c r="C666" s="96" t="s">
        <v>69</v>
      </c>
      <c r="D666" s="96" t="s">
        <v>981</v>
      </c>
      <c r="E666" s="122">
        <v>300</v>
      </c>
      <c r="F666" s="115">
        <v>49385.599999999999</v>
      </c>
      <c r="G666" s="115">
        <v>49133.1</v>
      </c>
    </row>
    <row r="667" spans="1:7" s="91" customFormat="1" ht="28.5" x14ac:dyDescent="0.25">
      <c r="A667" s="137" t="s">
        <v>992</v>
      </c>
      <c r="B667" s="160" t="s">
        <v>993</v>
      </c>
      <c r="C667" s="96" t="s">
        <v>523</v>
      </c>
      <c r="D667" s="95"/>
      <c r="E667" s="122"/>
      <c r="F667" s="114">
        <f>F668+F679+F688</f>
        <v>567335.79999999993</v>
      </c>
      <c r="G667" s="114">
        <f>G668+G679+G688</f>
        <v>560365.1</v>
      </c>
    </row>
    <row r="668" spans="1:7" s="91" customFormat="1" x14ac:dyDescent="0.25">
      <c r="A668" s="140" t="s">
        <v>639</v>
      </c>
      <c r="B668" s="127" t="s">
        <v>993</v>
      </c>
      <c r="C668" s="98" t="s">
        <v>37</v>
      </c>
      <c r="D668" s="95"/>
      <c r="E668" s="122"/>
      <c r="F668" s="115">
        <f t="shared" ref="F668:G670" si="52">F669</f>
        <v>94519.9</v>
      </c>
      <c r="G668" s="115">
        <f t="shared" si="52"/>
        <v>87550.599999999991</v>
      </c>
    </row>
    <row r="669" spans="1:7" s="91" customFormat="1" x14ac:dyDescent="0.25">
      <c r="A669" s="140" t="s">
        <v>673</v>
      </c>
      <c r="B669" s="127" t="s">
        <v>993</v>
      </c>
      <c r="C669" s="98" t="s">
        <v>43</v>
      </c>
      <c r="D669" s="95"/>
      <c r="E669" s="122"/>
      <c r="F669" s="115">
        <f t="shared" si="52"/>
        <v>94519.9</v>
      </c>
      <c r="G669" s="115">
        <f t="shared" si="52"/>
        <v>87550.599999999991</v>
      </c>
    </row>
    <row r="670" spans="1:7" s="91" customFormat="1" ht="60" x14ac:dyDescent="0.25">
      <c r="A670" s="140" t="s">
        <v>641</v>
      </c>
      <c r="B670" s="127" t="s">
        <v>993</v>
      </c>
      <c r="C670" s="98" t="s">
        <v>43</v>
      </c>
      <c r="D670" s="98" t="s">
        <v>642</v>
      </c>
      <c r="E670" s="122"/>
      <c r="F670" s="115">
        <f t="shared" si="52"/>
        <v>94519.9</v>
      </c>
      <c r="G670" s="115">
        <f t="shared" si="52"/>
        <v>87550.599999999991</v>
      </c>
    </row>
    <row r="671" spans="1:7" s="91" customFormat="1" ht="30" x14ac:dyDescent="0.25">
      <c r="A671" s="140" t="s">
        <v>674</v>
      </c>
      <c r="B671" s="127" t="s">
        <v>993</v>
      </c>
      <c r="C671" s="98" t="s">
        <v>43</v>
      </c>
      <c r="D671" s="98" t="s">
        <v>675</v>
      </c>
      <c r="E671" s="122"/>
      <c r="F671" s="115">
        <f>F672+F676</f>
        <v>94519.9</v>
      </c>
      <c r="G671" s="115">
        <f>G672+G676</f>
        <v>87550.599999999991</v>
      </c>
    </row>
    <row r="672" spans="1:7" s="91" customFormat="1" ht="30" x14ac:dyDescent="0.25">
      <c r="A672" s="144" t="s">
        <v>680</v>
      </c>
      <c r="B672" s="127" t="s">
        <v>993</v>
      </c>
      <c r="C672" s="98" t="s">
        <v>43</v>
      </c>
      <c r="D672" s="98" t="s">
        <v>681</v>
      </c>
      <c r="E672" s="125"/>
      <c r="F672" s="115">
        <f>F673</f>
        <v>92035.4</v>
      </c>
      <c r="G672" s="115">
        <f>G673</f>
        <v>85066.099999999991</v>
      </c>
    </row>
    <row r="673" spans="1:7" s="91" customFormat="1" ht="30" x14ac:dyDescent="0.25">
      <c r="A673" s="144" t="s">
        <v>682</v>
      </c>
      <c r="B673" s="127" t="s">
        <v>993</v>
      </c>
      <c r="C673" s="98" t="s">
        <v>43</v>
      </c>
      <c r="D673" s="98" t="s">
        <v>683</v>
      </c>
      <c r="E673" s="125"/>
      <c r="F673" s="115">
        <f>F674+F675</f>
        <v>92035.4</v>
      </c>
      <c r="G673" s="115">
        <f>G674+G675</f>
        <v>85066.099999999991</v>
      </c>
    </row>
    <row r="674" spans="1:7" s="91" customFormat="1" ht="30" x14ac:dyDescent="0.25">
      <c r="A674" s="138" t="s">
        <v>628</v>
      </c>
      <c r="B674" s="127" t="s">
        <v>993</v>
      </c>
      <c r="C674" s="98" t="s">
        <v>43</v>
      </c>
      <c r="D674" s="98" t="s">
        <v>683</v>
      </c>
      <c r="E674" s="125">
        <v>600</v>
      </c>
      <c r="F674" s="115">
        <v>16343.2</v>
      </c>
      <c r="G674" s="115">
        <v>16343.2</v>
      </c>
    </row>
    <row r="675" spans="1:7" s="91" customFormat="1" x14ac:dyDescent="0.25">
      <c r="A675" s="139" t="s">
        <v>531</v>
      </c>
      <c r="B675" s="127" t="s">
        <v>993</v>
      </c>
      <c r="C675" s="98" t="s">
        <v>43</v>
      </c>
      <c r="D675" s="98" t="s">
        <v>683</v>
      </c>
      <c r="E675" s="122">
        <v>800</v>
      </c>
      <c r="F675" s="115">
        <v>75692.2</v>
      </c>
      <c r="G675" s="115">
        <v>68722.899999999994</v>
      </c>
    </row>
    <row r="676" spans="1:7" s="91" customFormat="1" ht="30" x14ac:dyDescent="0.25">
      <c r="A676" s="138" t="s">
        <v>846</v>
      </c>
      <c r="B676" s="127" t="s">
        <v>993</v>
      </c>
      <c r="C676" s="98" t="s">
        <v>43</v>
      </c>
      <c r="D676" s="96" t="s">
        <v>847</v>
      </c>
      <c r="E676" s="122"/>
      <c r="F676" s="115">
        <f t="shared" ref="F676:G677" si="53">F677</f>
        <v>2484.5</v>
      </c>
      <c r="G676" s="115">
        <f t="shared" si="53"/>
        <v>2484.5</v>
      </c>
    </row>
    <row r="677" spans="1:7" s="91" customFormat="1" ht="30" x14ac:dyDescent="0.25">
      <c r="A677" s="138" t="s">
        <v>850</v>
      </c>
      <c r="B677" s="127" t="s">
        <v>993</v>
      </c>
      <c r="C677" s="98" t="s">
        <v>43</v>
      </c>
      <c r="D677" s="96" t="s">
        <v>851</v>
      </c>
      <c r="E677" s="122"/>
      <c r="F677" s="115">
        <f t="shared" si="53"/>
        <v>2484.5</v>
      </c>
      <c r="G677" s="115">
        <f t="shared" si="53"/>
        <v>2484.5</v>
      </c>
    </row>
    <row r="678" spans="1:7" s="91" customFormat="1" ht="30" x14ac:dyDescent="0.25">
      <c r="A678" s="138" t="s">
        <v>628</v>
      </c>
      <c r="B678" s="127" t="s">
        <v>993</v>
      </c>
      <c r="C678" s="98" t="s">
        <v>43</v>
      </c>
      <c r="D678" s="96" t="s">
        <v>851</v>
      </c>
      <c r="E678" s="122">
        <v>600</v>
      </c>
      <c r="F678" s="115">
        <v>2484.5</v>
      </c>
      <c r="G678" s="115">
        <v>2484.5</v>
      </c>
    </row>
    <row r="679" spans="1:7" s="91" customFormat="1" x14ac:dyDescent="0.25">
      <c r="A679" s="138" t="s">
        <v>48</v>
      </c>
      <c r="B679" s="123" t="s">
        <v>993</v>
      </c>
      <c r="C679" s="96" t="s">
        <v>47</v>
      </c>
      <c r="D679" s="96"/>
      <c r="E679" s="123"/>
      <c r="F679" s="115">
        <f>F680</f>
        <v>117615.09999999999</v>
      </c>
      <c r="G679" s="115">
        <f>G680</f>
        <v>117615.09999999999</v>
      </c>
    </row>
    <row r="680" spans="1:7" s="91" customFormat="1" x14ac:dyDescent="0.25">
      <c r="A680" s="138" t="s">
        <v>133</v>
      </c>
      <c r="B680" s="123" t="s">
        <v>993</v>
      </c>
      <c r="C680" s="96" t="s">
        <v>132</v>
      </c>
      <c r="D680" s="96"/>
      <c r="E680" s="123"/>
      <c r="F680" s="115">
        <f>F681</f>
        <v>117615.09999999999</v>
      </c>
      <c r="G680" s="115">
        <f>G681</f>
        <v>117615.09999999999</v>
      </c>
    </row>
    <row r="681" spans="1:7" s="91" customFormat="1" ht="30" x14ac:dyDescent="0.25">
      <c r="A681" s="139" t="s">
        <v>994</v>
      </c>
      <c r="B681" s="123" t="s">
        <v>993</v>
      </c>
      <c r="C681" s="96" t="s">
        <v>132</v>
      </c>
      <c r="D681" s="112" t="s">
        <v>995</v>
      </c>
      <c r="E681" s="123"/>
      <c r="F681" s="115">
        <f t="shared" ref="F681:G682" si="54">F682</f>
        <v>117615.09999999999</v>
      </c>
      <c r="G681" s="115">
        <f t="shared" si="54"/>
        <v>117615.09999999999</v>
      </c>
    </row>
    <row r="682" spans="1:7" s="91" customFormat="1" ht="30" x14ac:dyDescent="0.25">
      <c r="A682" s="138" t="s">
        <v>996</v>
      </c>
      <c r="B682" s="123" t="s">
        <v>993</v>
      </c>
      <c r="C682" s="96" t="s">
        <v>132</v>
      </c>
      <c r="D682" s="96" t="s">
        <v>997</v>
      </c>
      <c r="E682" s="123"/>
      <c r="F682" s="115">
        <f t="shared" si="54"/>
        <v>117615.09999999999</v>
      </c>
      <c r="G682" s="115">
        <f t="shared" si="54"/>
        <v>117615.09999999999</v>
      </c>
    </row>
    <row r="683" spans="1:7" s="91" customFormat="1" ht="30" x14ac:dyDescent="0.25">
      <c r="A683" s="138" t="s">
        <v>998</v>
      </c>
      <c r="B683" s="123" t="s">
        <v>993</v>
      </c>
      <c r="C683" s="96" t="s">
        <v>132</v>
      </c>
      <c r="D683" s="98" t="s">
        <v>999</v>
      </c>
      <c r="E683" s="123"/>
      <c r="F683" s="115">
        <f>F684+F686</f>
        <v>117615.09999999999</v>
      </c>
      <c r="G683" s="115">
        <f>G684+G686</f>
        <v>117615.09999999999</v>
      </c>
    </row>
    <row r="684" spans="1:7" s="91" customFormat="1" ht="45" x14ac:dyDescent="0.25">
      <c r="A684" s="139" t="s">
        <v>545</v>
      </c>
      <c r="B684" s="123" t="s">
        <v>993</v>
      </c>
      <c r="C684" s="96" t="s">
        <v>132</v>
      </c>
      <c r="D684" s="96" t="s">
        <v>1000</v>
      </c>
      <c r="E684" s="123"/>
      <c r="F684" s="115">
        <f>F685</f>
        <v>117002.2</v>
      </c>
      <c r="G684" s="115">
        <f>G685</f>
        <v>117002.2</v>
      </c>
    </row>
    <row r="685" spans="1:7" s="91" customFormat="1" ht="30" x14ac:dyDescent="0.25">
      <c r="A685" s="138" t="s">
        <v>628</v>
      </c>
      <c r="B685" s="123" t="s">
        <v>993</v>
      </c>
      <c r="C685" s="96" t="s">
        <v>132</v>
      </c>
      <c r="D685" s="96" t="s">
        <v>1000</v>
      </c>
      <c r="E685" s="123" t="s">
        <v>904</v>
      </c>
      <c r="F685" s="115">
        <v>117002.2</v>
      </c>
      <c r="G685" s="115">
        <v>117002.2</v>
      </c>
    </row>
    <row r="686" spans="1:7" s="91" customFormat="1" ht="30" x14ac:dyDescent="0.25">
      <c r="A686" s="141" t="s">
        <v>905</v>
      </c>
      <c r="B686" s="123" t="s">
        <v>993</v>
      </c>
      <c r="C686" s="96" t="s">
        <v>132</v>
      </c>
      <c r="D686" s="96" t="s">
        <v>1001</v>
      </c>
      <c r="E686" s="123"/>
      <c r="F686" s="115">
        <f>F687</f>
        <v>612.9</v>
      </c>
      <c r="G686" s="115">
        <f>G687</f>
        <v>612.9</v>
      </c>
    </row>
    <row r="687" spans="1:7" s="91" customFormat="1" ht="30" x14ac:dyDescent="0.25">
      <c r="A687" s="138" t="s">
        <v>628</v>
      </c>
      <c r="B687" s="123" t="s">
        <v>993</v>
      </c>
      <c r="C687" s="96" t="s">
        <v>132</v>
      </c>
      <c r="D687" s="96" t="s">
        <v>1001</v>
      </c>
      <c r="E687" s="123" t="s">
        <v>904</v>
      </c>
      <c r="F687" s="115">
        <v>612.9</v>
      </c>
      <c r="G687" s="115">
        <v>612.9</v>
      </c>
    </row>
    <row r="688" spans="1:7" s="91" customFormat="1" x14ac:dyDescent="0.25">
      <c r="A688" s="138" t="s">
        <v>1004</v>
      </c>
      <c r="B688" s="123" t="s">
        <v>993</v>
      </c>
      <c r="C688" s="96" t="s">
        <v>57</v>
      </c>
      <c r="D688" s="111"/>
      <c r="E688" s="122"/>
      <c r="F688" s="115">
        <f>F689+F710</f>
        <v>355200.79999999993</v>
      </c>
      <c r="G688" s="115">
        <f>G689+G710</f>
        <v>355199.39999999997</v>
      </c>
    </row>
    <row r="689" spans="1:7" s="91" customFormat="1" x14ac:dyDescent="0.25">
      <c r="A689" s="138" t="s">
        <v>60</v>
      </c>
      <c r="B689" s="123" t="s">
        <v>993</v>
      </c>
      <c r="C689" s="96" t="s">
        <v>59</v>
      </c>
      <c r="D689" s="96"/>
      <c r="E689" s="122"/>
      <c r="F689" s="115">
        <f>F690</f>
        <v>286606.49999999994</v>
      </c>
      <c r="G689" s="115">
        <f>G690</f>
        <v>286605.89999999997</v>
      </c>
    </row>
    <row r="690" spans="1:7" s="91" customFormat="1" ht="30" x14ac:dyDescent="0.25">
      <c r="A690" s="139" t="s">
        <v>994</v>
      </c>
      <c r="B690" s="123" t="s">
        <v>993</v>
      </c>
      <c r="C690" s="96" t="s">
        <v>59</v>
      </c>
      <c r="D690" s="112" t="s">
        <v>995</v>
      </c>
      <c r="E690" s="122"/>
      <c r="F690" s="115">
        <f>F691+F698+F706</f>
        <v>286606.49999999994</v>
      </c>
      <c r="G690" s="115">
        <f>G691+G698+G706</f>
        <v>286605.89999999997</v>
      </c>
    </row>
    <row r="691" spans="1:7" s="91" customFormat="1" x14ac:dyDescent="0.25">
      <c r="A691" s="138" t="s">
        <v>1005</v>
      </c>
      <c r="B691" s="123" t="s">
        <v>993</v>
      </c>
      <c r="C691" s="96" t="s">
        <v>59</v>
      </c>
      <c r="D691" s="111" t="s">
        <v>1006</v>
      </c>
      <c r="E691" s="122"/>
      <c r="F691" s="115">
        <f>F692+F695</f>
        <v>79856.399999999994</v>
      </c>
      <c r="G691" s="115">
        <f>G692+G695</f>
        <v>79856.399999999994</v>
      </c>
    </row>
    <row r="692" spans="1:7" s="91" customFormat="1" ht="30" x14ac:dyDescent="0.25">
      <c r="A692" s="138" t="s">
        <v>1007</v>
      </c>
      <c r="B692" s="123" t="s">
        <v>993</v>
      </c>
      <c r="C692" s="96" t="s">
        <v>59</v>
      </c>
      <c r="D692" s="111" t="s">
        <v>1008</v>
      </c>
      <c r="E692" s="122"/>
      <c r="F692" s="115">
        <f t="shared" ref="F692:G693" si="55">F693</f>
        <v>74856.399999999994</v>
      </c>
      <c r="G692" s="115">
        <f t="shared" si="55"/>
        <v>74856.399999999994</v>
      </c>
    </row>
    <row r="693" spans="1:7" s="91" customFormat="1" ht="45" x14ac:dyDescent="0.25">
      <c r="A693" s="139" t="s">
        <v>545</v>
      </c>
      <c r="B693" s="123" t="s">
        <v>993</v>
      </c>
      <c r="C693" s="96" t="s">
        <v>59</v>
      </c>
      <c r="D693" s="111" t="s">
        <v>1009</v>
      </c>
      <c r="E693" s="122"/>
      <c r="F693" s="115">
        <f t="shared" si="55"/>
        <v>74856.399999999994</v>
      </c>
      <c r="G693" s="115">
        <f t="shared" si="55"/>
        <v>74856.399999999994</v>
      </c>
    </row>
    <row r="694" spans="1:7" s="91" customFormat="1" ht="30" x14ac:dyDescent="0.25">
      <c r="A694" s="138" t="s">
        <v>628</v>
      </c>
      <c r="B694" s="123" t="s">
        <v>993</v>
      </c>
      <c r="C694" s="96" t="s">
        <v>59</v>
      </c>
      <c r="D694" s="111" t="s">
        <v>1009</v>
      </c>
      <c r="E694" s="122">
        <v>600</v>
      </c>
      <c r="F694" s="115">
        <v>74856.399999999994</v>
      </c>
      <c r="G694" s="115">
        <v>74856.399999999994</v>
      </c>
    </row>
    <row r="695" spans="1:7" s="91" customFormat="1" ht="30" x14ac:dyDescent="0.25">
      <c r="A695" s="138" t="s">
        <v>1002</v>
      </c>
      <c r="B695" s="123" t="s">
        <v>993</v>
      </c>
      <c r="C695" s="96" t="s">
        <v>59</v>
      </c>
      <c r="D695" s="111" t="s">
        <v>1010</v>
      </c>
      <c r="E695" s="122"/>
      <c r="F695" s="115">
        <f t="shared" ref="F695:G696" si="56">F696</f>
        <v>5000</v>
      </c>
      <c r="G695" s="115">
        <f t="shared" si="56"/>
        <v>5000</v>
      </c>
    </row>
    <row r="696" spans="1:7" s="91" customFormat="1" x14ac:dyDescent="0.25">
      <c r="A696" s="138" t="s">
        <v>1011</v>
      </c>
      <c r="B696" s="123" t="s">
        <v>993</v>
      </c>
      <c r="C696" s="96" t="s">
        <v>59</v>
      </c>
      <c r="D696" s="111" t="s">
        <v>1012</v>
      </c>
      <c r="E696" s="122"/>
      <c r="F696" s="115">
        <f t="shared" si="56"/>
        <v>5000</v>
      </c>
      <c r="G696" s="115">
        <f t="shared" si="56"/>
        <v>5000</v>
      </c>
    </row>
    <row r="697" spans="1:7" s="91" customFormat="1" ht="30" x14ac:dyDescent="0.25">
      <c r="A697" s="138" t="s">
        <v>628</v>
      </c>
      <c r="B697" s="123" t="s">
        <v>993</v>
      </c>
      <c r="C697" s="96" t="s">
        <v>59</v>
      </c>
      <c r="D697" s="111" t="s">
        <v>1012</v>
      </c>
      <c r="E697" s="122">
        <v>600</v>
      </c>
      <c r="F697" s="115">
        <v>5000</v>
      </c>
      <c r="G697" s="115">
        <v>5000</v>
      </c>
    </row>
    <row r="698" spans="1:7" s="91" customFormat="1" ht="30" x14ac:dyDescent="0.25">
      <c r="A698" s="138" t="s">
        <v>1013</v>
      </c>
      <c r="B698" s="123" t="s">
        <v>993</v>
      </c>
      <c r="C698" s="96" t="s">
        <v>59</v>
      </c>
      <c r="D698" s="111" t="s">
        <v>1014</v>
      </c>
      <c r="E698" s="123"/>
      <c r="F698" s="115">
        <f>F699</f>
        <v>205657.3</v>
      </c>
      <c r="G698" s="115">
        <f>G699</f>
        <v>205656.69999999998</v>
      </c>
    </row>
    <row r="699" spans="1:7" s="91" customFormat="1" ht="30" x14ac:dyDescent="0.25">
      <c r="A699" s="138" t="s">
        <v>1015</v>
      </c>
      <c r="B699" s="123" t="s">
        <v>993</v>
      </c>
      <c r="C699" s="96" t="s">
        <v>59</v>
      </c>
      <c r="D699" s="111" t="s">
        <v>1016</v>
      </c>
      <c r="E699" s="123"/>
      <c r="F699" s="115">
        <f>F700+F702+F704</f>
        <v>205657.3</v>
      </c>
      <c r="G699" s="115">
        <f>G700+G702+G704</f>
        <v>205656.69999999998</v>
      </c>
    </row>
    <row r="700" spans="1:7" s="91" customFormat="1" ht="45" x14ac:dyDescent="0.25">
      <c r="A700" s="139" t="s">
        <v>545</v>
      </c>
      <c r="B700" s="123" t="s">
        <v>993</v>
      </c>
      <c r="C700" s="96" t="s">
        <v>59</v>
      </c>
      <c r="D700" s="96" t="s">
        <v>1017</v>
      </c>
      <c r="E700" s="123"/>
      <c r="F700" s="115">
        <f>F701</f>
        <v>200250.3</v>
      </c>
      <c r="G700" s="115">
        <f>G701</f>
        <v>200250.3</v>
      </c>
    </row>
    <row r="701" spans="1:7" s="91" customFormat="1" ht="30" x14ac:dyDescent="0.25">
      <c r="A701" s="138" t="s">
        <v>628</v>
      </c>
      <c r="B701" s="123" t="s">
        <v>993</v>
      </c>
      <c r="C701" s="96" t="s">
        <v>59</v>
      </c>
      <c r="D701" s="96" t="s">
        <v>1017</v>
      </c>
      <c r="E701" s="122">
        <v>600</v>
      </c>
      <c r="F701" s="115">
        <v>200250.3</v>
      </c>
      <c r="G701" s="115">
        <v>200250.3</v>
      </c>
    </row>
    <row r="702" spans="1:7" s="91" customFormat="1" ht="30" x14ac:dyDescent="0.25">
      <c r="A702" s="141" t="s">
        <v>905</v>
      </c>
      <c r="B702" s="123" t="s">
        <v>993</v>
      </c>
      <c r="C702" s="96" t="s">
        <v>59</v>
      </c>
      <c r="D702" s="96" t="s">
        <v>1018</v>
      </c>
      <c r="E702" s="123"/>
      <c r="F702" s="115">
        <f>F703</f>
        <v>2247</v>
      </c>
      <c r="G702" s="115">
        <f>G703</f>
        <v>2247</v>
      </c>
    </row>
    <row r="703" spans="1:7" s="91" customFormat="1" ht="30" x14ac:dyDescent="0.25">
      <c r="A703" s="138" t="s">
        <v>628</v>
      </c>
      <c r="B703" s="123" t="s">
        <v>993</v>
      </c>
      <c r="C703" s="96" t="s">
        <v>59</v>
      </c>
      <c r="D703" s="96" t="s">
        <v>1018</v>
      </c>
      <c r="E703" s="123" t="s">
        <v>904</v>
      </c>
      <c r="F703" s="115">
        <v>2247</v>
      </c>
      <c r="G703" s="115">
        <v>2247</v>
      </c>
    </row>
    <row r="704" spans="1:7" s="91" customFormat="1" ht="30" x14ac:dyDescent="0.25">
      <c r="A704" s="138" t="s">
        <v>1019</v>
      </c>
      <c r="B704" s="123" t="s">
        <v>993</v>
      </c>
      <c r="C704" s="96" t="s">
        <v>59</v>
      </c>
      <c r="D704" s="96" t="s">
        <v>1020</v>
      </c>
      <c r="E704" s="122"/>
      <c r="F704" s="115">
        <f>F705</f>
        <v>3160</v>
      </c>
      <c r="G704" s="115">
        <f>G705</f>
        <v>3159.4</v>
      </c>
    </row>
    <row r="705" spans="1:7" s="91" customFormat="1" ht="30" x14ac:dyDescent="0.25">
      <c r="A705" s="138" t="s">
        <v>628</v>
      </c>
      <c r="B705" s="123" t="s">
        <v>993</v>
      </c>
      <c r="C705" s="96" t="s">
        <v>59</v>
      </c>
      <c r="D705" s="96" t="s">
        <v>1020</v>
      </c>
      <c r="E705" s="122">
        <v>600</v>
      </c>
      <c r="F705" s="115">
        <v>3160</v>
      </c>
      <c r="G705" s="115">
        <v>3159.4</v>
      </c>
    </row>
    <row r="706" spans="1:7" s="91" customFormat="1" ht="58.5" customHeight="1" x14ac:dyDescent="0.25">
      <c r="A706" s="138" t="s">
        <v>1021</v>
      </c>
      <c r="B706" s="123" t="s">
        <v>993</v>
      </c>
      <c r="C706" s="96" t="s">
        <v>59</v>
      </c>
      <c r="D706" s="96" t="s">
        <v>1022</v>
      </c>
      <c r="E706" s="123"/>
      <c r="F706" s="115">
        <f t="shared" ref="F706:G708" si="57">F707</f>
        <v>1092.8</v>
      </c>
      <c r="G706" s="115">
        <f t="shared" si="57"/>
        <v>1092.8</v>
      </c>
    </row>
    <row r="707" spans="1:7" s="91" customFormat="1" ht="45" x14ac:dyDescent="0.25">
      <c r="A707" s="142" t="s">
        <v>1023</v>
      </c>
      <c r="B707" s="123" t="s">
        <v>993</v>
      </c>
      <c r="C707" s="96" t="s">
        <v>59</v>
      </c>
      <c r="D707" s="96" t="s">
        <v>1024</v>
      </c>
      <c r="E707" s="123"/>
      <c r="F707" s="115">
        <f t="shared" si="57"/>
        <v>1092.8</v>
      </c>
      <c r="G707" s="115">
        <f t="shared" si="57"/>
        <v>1092.8</v>
      </c>
    </row>
    <row r="708" spans="1:7" s="91" customFormat="1" ht="60" x14ac:dyDescent="0.25">
      <c r="A708" s="138" t="s">
        <v>1025</v>
      </c>
      <c r="B708" s="123" t="s">
        <v>993</v>
      </c>
      <c r="C708" s="96" t="s">
        <v>59</v>
      </c>
      <c r="D708" s="96" t="s">
        <v>1026</v>
      </c>
      <c r="E708" s="122"/>
      <c r="F708" s="115">
        <f t="shared" si="57"/>
        <v>1092.8</v>
      </c>
      <c r="G708" s="115">
        <f t="shared" si="57"/>
        <v>1092.8</v>
      </c>
    </row>
    <row r="709" spans="1:7" s="91" customFormat="1" x14ac:dyDescent="0.25">
      <c r="A709" s="139" t="s">
        <v>531</v>
      </c>
      <c r="B709" s="123" t="s">
        <v>993</v>
      </c>
      <c r="C709" s="96" t="s">
        <v>59</v>
      </c>
      <c r="D709" s="96" t="s">
        <v>1026</v>
      </c>
      <c r="E709" s="122">
        <v>800</v>
      </c>
      <c r="F709" s="115">
        <v>1092.8</v>
      </c>
      <c r="G709" s="115">
        <v>1092.8</v>
      </c>
    </row>
    <row r="710" spans="1:7" s="91" customFormat="1" x14ac:dyDescent="0.25">
      <c r="A710" s="138" t="s">
        <v>62</v>
      </c>
      <c r="B710" s="123" t="s">
        <v>993</v>
      </c>
      <c r="C710" s="96" t="s">
        <v>61</v>
      </c>
      <c r="D710" s="96"/>
      <c r="E710" s="123"/>
      <c r="F710" s="115">
        <f>F711</f>
        <v>68594.3</v>
      </c>
      <c r="G710" s="115">
        <f>G711</f>
        <v>68593.5</v>
      </c>
    </row>
    <row r="711" spans="1:7" s="91" customFormat="1" ht="30" x14ac:dyDescent="0.25">
      <c r="A711" s="139" t="s">
        <v>994</v>
      </c>
      <c r="B711" s="123" t="s">
        <v>993</v>
      </c>
      <c r="C711" s="96" t="s">
        <v>61</v>
      </c>
      <c r="D711" s="112" t="s">
        <v>995</v>
      </c>
      <c r="E711" s="123"/>
      <c r="F711" s="115">
        <f>F712+F717</f>
        <v>68594.3</v>
      </c>
      <c r="G711" s="115">
        <f>G712+G717</f>
        <v>68593.5</v>
      </c>
    </row>
    <row r="712" spans="1:7" s="91" customFormat="1" x14ac:dyDescent="0.25">
      <c r="A712" s="141" t="s">
        <v>1027</v>
      </c>
      <c r="B712" s="127" t="s">
        <v>993</v>
      </c>
      <c r="C712" s="98" t="s">
        <v>61</v>
      </c>
      <c r="D712" s="98" t="s">
        <v>1028</v>
      </c>
      <c r="E712" s="123"/>
      <c r="F712" s="115">
        <f t="shared" ref="F712:G713" si="58">F713</f>
        <v>2808.7</v>
      </c>
      <c r="G712" s="115">
        <f t="shared" si="58"/>
        <v>2808.7</v>
      </c>
    </row>
    <row r="713" spans="1:7" s="91" customFormat="1" ht="30" x14ac:dyDescent="0.25">
      <c r="A713" s="141" t="s">
        <v>1029</v>
      </c>
      <c r="B713" s="127" t="s">
        <v>993</v>
      </c>
      <c r="C713" s="98" t="s">
        <v>61</v>
      </c>
      <c r="D713" s="98" t="s">
        <v>1030</v>
      </c>
      <c r="E713" s="123"/>
      <c r="F713" s="115">
        <f t="shared" si="58"/>
        <v>2808.7</v>
      </c>
      <c r="G713" s="115">
        <f t="shared" si="58"/>
        <v>2808.7</v>
      </c>
    </row>
    <row r="714" spans="1:7" s="91" customFormat="1" ht="30" x14ac:dyDescent="0.25">
      <c r="A714" s="138" t="s">
        <v>1031</v>
      </c>
      <c r="B714" s="127" t="s">
        <v>993</v>
      </c>
      <c r="C714" s="98" t="s">
        <v>61</v>
      </c>
      <c r="D714" s="98" t="s">
        <v>1032</v>
      </c>
      <c r="E714" s="127"/>
      <c r="F714" s="115">
        <f>F715+F716</f>
        <v>2808.7</v>
      </c>
      <c r="G714" s="115">
        <f>G715+G716</f>
        <v>2808.7</v>
      </c>
    </row>
    <row r="715" spans="1:7" s="91" customFormat="1" ht="30" x14ac:dyDescent="0.25">
      <c r="A715" s="138" t="s">
        <v>512</v>
      </c>
      <c r="B715" s="127" t="s">
        <v>993</v>
      </c>
      <c r="C715" s="98" t="s">
        <v>61</v>
      </c>
      <c r="D715" s="98" t="s">
        <v>1032</v>
      </c>
      <c r="E715" s="127" t="s">
        <v>879</v>
      </c>
      <c r="F715" s="115">
        <v>79.5</v>
      </c>
      <c r="G715" s="115">
        <v>79.5</v>
      </c>
    </row>
    <row r="716" spans="1:7" s="91" customFormat="1" ht="30" x14ac:dyDescent="0.25">
      <c r="A716" s="138" t="s">
        <v>628</v>
      </c>
      <c r="B716" s="127" t="s">
        <v>993</v>
      </c>
      <c r="C716" s="98" t="s">
        <v>61</v>
      </c>
      <c r="D716" s="98" t="s">
        <v>1032</v>
      </c>
      <c r="E716" s="127" t="s">
        <v>904</v>
      </c>
      <c r="F716" s="115">
        <v>2729.2</v>
      </c>
      <c r="G716" s="115">
        <v>2729.2</v>
      </c>
    </row>
    <row r="717" spans="1:7" s="91" customFormat="1" ht="62.25" customHeight="1" x14ac:dyDescent="0.25">
      <c r="A717" s="138" t="s">
        <v>1021</v>
      </c>
      <c r="B717" s="123" t="s">
        <v>993</v>
      </c>
      <c r="C717" s="96" t="s">
        <v>61</v>
      </c>
      <c r="D717" s="96" t="s">
        <v>1022</v>
      </c>
      <c r="E717" s="123"/>
      <c r="F717" s="115">
        <f>F718+F725</f>
        <v>65785.600000000006</v>
      </c>
      <c r="G717" s="115">
        <f>G718+G725</f>
        <v>65784.800000000003</v>
      </c>
    </row>
    <row r="718" spans="1:7" s="91" customFormat="1" ht="30" x14ac:dyDescent="0.25">
      <c r="A718" s="138" t="s">
        <v>1033</v>
      </c>
      <c r="B718" s="123" t="s">
        <v>993</v>
      </c>
      <c r="C718" s="96" t="s">
        <v>61</v>
      </c>
      <c r="D718" s="96" t="s">
        <v>1034</v>
      </c>
      <c r="E718" s="123"/>
      <c r="F718" s="115">
        <f>F719+F724</f>
        <v>63269.599999999999</v>
      </c>
      <c r="G718" s="115">
        <f>G719+G724</f>
        <v>63268.800000000003</v>
      </c>
    </row>
    <row r="719" spans="1:7" s="91" customFormat="1" ht="45" x14ac:dyDescent="0.25">
      <c r="A719" s="139" t="s">
        <v>529</v>
      </c>
      <c r="B719" s="123" t="s">
        <v>993</v>
      </c>
      <c r="C719" s="96" t="s">
        <v>61</v>
      </c>
      <c r="D719" s="96" t="s">
        <v>1035</v>
      </c>
      <c r="E719" s="123"/>
      <c r="F719" s="115">
        <f>F720+F721+F722</f>
        <v>12072.000000000002</v>
      </c>
      <c r="G719" s="115">
        <f>G720+G721+G722</f>
        <v>12071.2</v>
      </c>
    </row>
    <row r="720" spans="1:7" s="91" customFormat="1" ht="75" x14ac:dyDescent="0.25">
      <c r="A720" s="138" t="s">
        <v>509</v>
      </c>
      <c r="B720" s="123" t="s">
        <v>993</v>
      </c>
      <c r="C720" s="96" t="s">
        <v>61</v>
      </c>
      <c r="D720" s="96" t="s">
        <v>1035</v>
      </c>
      <c r="E720" s="123" t="s">
        <v>538</v>
      </c>
      <c r="F720" s="115">
        <v>11013.6</v>
      </c>
      <c r="G720" s="115">
        <v>11012.8</v>
      </c>
    </row>
    <row r="721" spans="1:7" s="91" customFormat="1" ht="30" x14ac:dyDescent="0.25">
      <c r="A721" s="138" t="s">
        <v>512</v>
      </c>
      <c r="B721" s="123" t="s">
        <v>993</v>
      </c>
      <c r="C721" s="96" t="s">
        <v>61</v>
      </c>
      <c r="D721" s="96" t="s">
        <v>1035</v>
      </c>
      <c r="E721" s="123" t="s">
        <v>879</v>
      </c>
      <c r="F721" s="115">
        <v>360.7</v>
      </c>
      <c r="G721" s="115">
        <v>360.7</v>
      </c>
    </row>
    <row r="722" spans="1:7" s="91" customFormat="1" x14ac:dyDescent="0.25">
      <c r="A722" s="138" t="s">
        <v>513</v>
      </c>
      <c r="B722" s="123" t="s">
        <v>993</v>
      </c>
      <c r="C722" s="96" t="s">
        <v>61</v>
      </c>
      <c r="D722" s="96" t="s">
        <v>1035</v>
      </c>
      <c r="E722" s="123" t="s">
        <v>1036</v>
      </c>
      <c r="F722" s="115">
        <v>697.7</v>
      </c>
      <c r="G722" s="115">
        <v>697.7</v>
      </c>
    </row>
    <row r="723" spans="1:7" s="91" customFormat="1" ht="45" x14ac:dyDescent="0.25">
      <c r="A723" s="139" t="s">
        <v>545</v>
      </c>
      <c r="B723" s="123" t="s">
        <v>993</v>
      </c>
      <c r="C723" s="96" t="s">
        <v>61</v>
      </c>
      <c r="D723" s="96" t="s">
        <v>1037</v>
      </c>
      <c r="E723" s="123"/>
      <c r="F723" s="115">
        <f>F724</f>
        <v>51197.599999999999</v>
      </c>
      <c r="G723" s="115">
        <f>G724</f>
        <v>51197.599999999999</v>
      </c>
    </row>
    <row r="724" spans="1:7" s="91" customFormat="1" ht="30" x14ac:dyDescent="0.25">
      <c r="A724" s="138" t="s">
        <v>628</v>
      </c>
      <c r="B724" s="123" t="s">
        <v>993</v>
      </c>
      <c r="C724" s="96" t="s">
        <v>61</v>
      </c>
      <c r="D724" s="96" t="s">
        <v>1037</v>
      </c>
      <c r="E724" s="123" t="s">
        <v>904</v>
      </c>
      <c r="F724" s="115">
        <v>51197.599999999999</v>
      </c>
      <c r="G724" s="115">
        <v>51197.599999999999</v>
      </c>
    </row>
    <row r="725" spans="1:7" s="91" customFormat="1" ht="45" x14ac:dyDescent="0.25">
      <c r="A725" s="138" t="s">
        <v>1038</v>
      </c>
      <c r="B725" s="123" t="s">
        <v>993</v>
      </c>
      <c r="C725" s="96" t="s">
        <v>61</v>
      </c>
      <c r="D725" s="96" t="s">
        <v>1039</v>
      </c>
      <c r="E725" s="123"/>
      <c r="F725" s="115">
        <f>F726</f>
        <v>2516</v>
      </c>
      <c r="G725" s="115">
        <f>G726</f>
        <v>2516</v>
      </c>
    </row>
    <row r="726" spans="1:7" s="91" customFormat="1" ht="30" x14ac:dyDescent="0.25">
      <c r="A726" s="139" t="s">
        <v>1040</v>
      </c>
      <c r="B726" s="123" t="s">
        <v>993</v>
      </c>
      <c r="C726" s="96" t="s">
        <v>61</v>
      </c>
      <c r="D726" s="96" t="s">
        <v>1041</v>
      </c>
      <c r="E726" s="122"/>
      <c r="F726" s="115">
        <f>F727+F728</f>
        <v>2516</v>
      </c>
      <c r="G726" s="115">
        <f>G727+G728</f>
        <v>2516</v>
      </c>
    </row>
    <row r="727" spans="1:7" s="91" customFormat="1" x14ac:dyDescent="0.25">
      <c r="A727" s="138" t="s">
        <v>513</v>
      </c>
      <c r="B727" s="123" t="s">
        <v>993</v>
      </c>
      <c r="C727" s="96" t="s">
        <v>61</v>
      </c>
      <c r="D727" s="96" t="s">
        <v>1041</v>
      </c>
      <c r="E727" s="122">
        <v>300</v>
      </c>
      <c r="F727" s="115">
        <v>516</v>
      </c>
      <c r="G727" s="115">
        <v>516</v>
      </c>
    </row>
    <row r="728" spans="1:7" s="91" customFormat="1" ht="48.75" customHeight="1" x14ac:dyDescent="0.25">
      <c r="A728" s="138" t="s">
        <v>628</v>
      </c>
      <c r="B728" s="123" t="s">
        <v>993</v>
      </c>
      <c r="C728" s="96" t="s">
        <v>61</v>
      </c>
      <c r="D728" s="96" t="s">
        <v>1041</v>
      </c>
      <c r="E728" s="122">
        <v>600</v>
      </c>
      <c r="F728" s="115">
        <v>2000</v>
      </c>
      <c r="G728" s="115">
        <v>2000</v>
      </c>
    </row>
    <row r="729" spans="1:7" ht="42.75" x14ac:dyDescent="0.25">
      <c r="A729" s="137" t="s">
        <v>1042</v>
      </c>
      <c r="B729" s="160" t="s">
        <v>1043</v>
      </c>
      <c r="C729" s="96" t="s">
        <v>523</v>
      </c>
      <c r="D729" s="95"/>
      <c r="E729" s="122"/>
      <c r="F729" s="114">
        <f>F730+F752+F787</f>
        <v>877486.39999999991</v>
      </c>
      <c r="G729" s="114">
        <f>G730+G752+G787</f>
        <v>609698.70000000007</v>
      </c>
    </row>
    <row r="730" spans="1:7" x14ac:dyDescent="0.25">
      <c r="A730" s="138" t="s">
        <v>3</v>
      </c>
      <c r="B730" s="123" t="s">
        <v>1043</v>
      </c>
      <c r="C730" s="96" t="s">
        <v>2</v>
      </c>
      <c r="D730" s="96"/>
      <c r="E730" s="122"/>
      <c r="F730" s="115">
        <f>F731</f>
        <v>102519.3</v>
      </c>
      <c r="G730" s="115">
        <f>G731</f>
        <v>102421.8</v>
      </c>
    </row>
    <row r="731" spans="1:7" x14ac:dyDescent="0.25">
      <c r="A731" s="138" t="s">
        <v>19</v>
      </c>
      <c r="B731" s="123" t="s">
        <v>1043</v>
      </c>
      <c r="C731" s="96" t="s">
        <v>18</v>
      </c>
      <c r="D731" s="96"/>
      <c r="E731" s="122"/>
      <c r="F731" s="115">
        <f>F732+F735+F747</f>
        <v>102519.3</v>
      </c>
      <c r="G731" s="115">
        <f>G732+G735+G747</f>
        <v>102421.8</v>
      </c>
    </row>
    <row r="732" spans="1:7" x14ac:dyDescent="0.25">
      <c r="A732" s="138" t="s">
        <v>505</v>
      </c>
      <c r="B732" s="123" t="s">
        <v>1043</v>
      </c>
      <c r="C732" s="96" t="s">
        <v>18</v>
      </c>
      <c r="D732" s="96" t="s">
        <v>506</v>
      </c>
      <c r="E732" s="122"/>
      <c r="F732" s="115">
        <f t="shared" ref="F732:G733" si="59">F733</f>
        <v>21045</v>
      </c>
      <c r="G732" s="115">
        <f t="shared" si="59"/>
        <v>21045</v>
      </c>
    </row>
    <row r="733" spans="1:7" ht="45" x14ac:dyDescent="0.25">
      <c r="A733" s="138" t="s">
        <v>547</v>
      </c>
      <c r="B733" s="123" t="s">
        <v>1043</v>
      </c>
      <c r="C733" s="96" t="s">
        <v>18</v>
      </c>
      <c r="D733" s="96" t="s">
        <v>548</v>
      </c>
      <c r="E733" s="122"/>
      <c r="F733" s="115">
        <f t="shared" si="59"/>
        <v>21045</v>
      </c>
      <c r="G733" s="115">
        <f t="shared" si="59"/>
        <v>21045</v>
      </c>
    </row>
    <row r="734" spans="1:7" x14ac:dyDescent="0.25">
      <c r="A734" s="139" t="s">
        <v>531</v>
      </c>
      <c r="B734" s="123" t="s">
        <v>1043</v>
      </c>
      <c r="C734" s="96" t="s">
        <v>18</v>
      </c>
      <c r="D734" s="96" t="s">
        <v>548</v>
      </c>
      <c r="E734" s="122">
        <v>800</v>
      </c>
      <c r="F734" s="115">
        <v>21045</v>
      </c>
      <c r="G734" s="115">
        <v>21045</v>
      </c>
    </row>
    <row r="735" spans="1:7" ht="30" x14ac:dyDescent="0.25">
      <c r="A735" s="140" t="s">
        <v>735</v>
      </c>
      <c r="B735" s="127" t="s">
        <v>1043</v>
      </c>
      <c r="C735" s="98" t="s">
        <v>18</v>
      </c>
      <c r="D735" s="98" t="s">
        <v>736</v>
      </c>
      <c r="E735" s="122"/>
      <c r="F735" s="115">
        <f>F736</f>
        <v>81195.8</v>
      </c>
      <c r="G735" s="115">
        <f>G736</f>
        <v>81098.3</v>
      </c>
    </row>
    <row r="736" spans="1:7" ht="66" customHeight="1" x14ac:dyDescent="0.25">
      <c r="A736" s="140" t="s">
        <v>1044</v>
      </c>
      <c r="B736" s="127" t="s">
        <v>1043</v>
      </c>
      <c r="C736" s="98" t="s">
        <v>18</v>
      </c>
      <c r="D736" s="98" t="s">
        <v>1045</v>
      </c>
      <c r="E736" s="122"/>
      <c r="F736" s="115">
        <f>F737+F741</f>
        <v>81195.8</v>
      </c>
      <c r="G736" s="115">
        <f>G737+G741</f>
        <v>81098.3</v>
      </c>
    </row>
    <row r="737" spans="1:7" ht="60" x14ac:dyDescent="0.25">
      <c r="A737" s="140" t="s">
        <v>1046</v>
      </c>
      <c r="B737" s="127" t="s">
        <v>1043</v>
      </c>
      <c r="C737" s="98" t="s">
        <v>18</v>
      </c>
      <c r="D737" s="98" t="s">
        <v>1047</v>
      </c>
      <c r="E737" s="122"/>
      <c r="F737" s="115">
        <f>F738</f>
        <v>31053.600000000002</v>
      </c>
      <c r="G737" s="115">
        <f>G738</f>
        <v>30993.9</v>
      </c>
    </row>
    <row r="738" spans="1:7" ht="45" x14ac:dyDescent="0.25">
      <c r="A738" s="141" t="s">
        <v>694</v>
      </c>
      <c r="B738" s="127" t="s">
        <v>1043</v>
      </c>
      <c r="C738" s="98" t="s">
        <v>18</v>
      </c>
      <c r="D738" s="98" t="s">
        <v>1048</v>
      </c>
      <c r="E738" s="125"/>
      <c r="F738" s="115">
        <f>F739+F740</f>
        <v>31053.600000000002</v>
      </c>
      <c r="G738" s="115">
        <f>G739+G740</f>
        <v>30993.9</v>
      </c>
    </row>
    <row r="739" spans="1:7" ht="81.75" customHeight="1" x14ac:dyDescent="0.25">
      <c r="A739" s="141" t="s">
        <v>696</v>
      </c>
      <c r="B739" s="127" t="s">
        <v>1043</v>
      </c>
      <c r="C739" s="98" t="s">
        <v>18</v>
      </c>
      <c r="D739" s="98" t="s">
        <v>1048</v>
      </c>
      <c r="E739" s="125">
        <v>100</v>
      </c>
      <c r="F739" s="115">
        <v>29622.2</v>
      </c>
      <c r="G739" s="115">
        <v>29562.5</v>
      </c>
    </row>
    <row r="740" spans="1:7" ht="30" x14ac:dyDescent="0.25">
      <c r="A740" s="141" t="s">
        <v>512</v>
      </c>
      <c r="B740" s="127" t="s">
        <v>1043</v>
      </c>
      <c r="C740" s="98" t="s">
        <v>18</v>
      </c>
      <c r="D740" s="98" t="s">
        <v>1048</v>
      </c>
      <c r="E740" s="125">
        <v>200</v>
      </c>
      <c r="F740" s="115">
        <v>1431.4</v>
      </c>
      <c r="G740" s="115">
        <v>1431.4</v>
      </c>
    </row>
    <row r="741" spans="1:7" ht="70.5" customHeight="1" x14ac:dyDescent="0.25">
      <c r="A741" s="139" t="s">
        <v>1049</v>
      </c>
      <c r="B741" s="127" t="s">
        <v>1043</v>
      </c>
      <c r="C741" s="98" t="s">
        <v>18</v>
      </c>
      <c r="D741" s="98" t="s">
        <v>1050</v>
      </c>
      <c r="E741" s="125"/>
      <c r="F741" s="115">
        <f>F742</f>
        <v>50142.200000000004</v>
      </c>
      <c r="G741" s="115">
        <f>G742</f>
        <v>50104.4</v>
      </c>
    </row>
    <row r="742" spans="1:7" ht="45" x14ac:dyDescent="0.25">
      <c r="A742" s="139" t="s">
        <v>529</v>
      </c>
      <c r="B742" s="127" t="s">
        <v>1043</v>
      </c>
      <c r="C742" s="98" t="s">
        <v>18</v>
      </c>
      <c r="D742" s="98" t="s">
        <v>1051</v>
      </c>
      <c r="E742" s="125"/>
      <c r="F742" s="115">
        <f>F743+F744+F745+F746</f>
        <v>50142.200000000004</v>
      </c>
      <c r="G742" s="115">
        <f>G743+G744+G745+G746</f>
        <v>50104.4</v>
      </c>
    </row>
    <row r="743" spans="1:7" ht="75" x14ac:dyDescent="0.25">
      <c r="A743" s="138" t="s">
        <v>696</v>
      </c>
      <c r="B743" s="127" t="s">
        <v>1043</v>
      </c>
      <c r="C743" s="98" t="s">
        <v>18</v>
      </c>
      <c r="D743" s="98" t="s">
        <v>1051</v>
      </c>
      <c r="E743" s="125">
        <v>100</v>
      </c>
      <c r="F743" s="115">
        <v>46960.3</v>
      </c>
      <c r="G743" s="115">
        <v>46947.6</v>
      </c>
    </row>
    <row r="744" spans="1:7" ht="30" x14ac:dyDescent="0.25">
      <c r="A744" s="138" t="s">
        <v>512</v>
      </c>
      <c r="B744" s="127" t="s">
        <v>1043</v>
      </c>
      <c r="C744" s="98" t="s">
        <v>18</v>
      </c>
      <c r="D744" s="98" t="s">
        <v>1051</v>
      </c>
      <c r="E744" s="125">
        <v>200</v>
      </c>
      <c r="F744" s="115">
        <v>2178.1999999999998</v>
      </c>
      <c r="G744" s="115">
        <v>2177.3000000000002</v>
      </c>
    </row>
    <row r="745" spans="1:7" x14ac:dyDescent="0.25">
      <c r="A745" s="138" t="s">
        <v>513</v>
      </c>
      <c r="B745" s="127" t="s">
        <v>1043</v>
      </c>
      <c r="C745" s="98" t="s">
        <v>18</v>
      </c>
      <c r="D745" s="98" t="s">
        <v>1051</v>
      </c>
      <c r="E745" s="125">
        <v>300</v>
      </c>
      <c r="F745" s="115">
        <v>383.3</v>
      </c>
      <c r="G745" s="115">
        <v>383.3</v>
      </c>
    </row>
    <row r="746" spans="1:7" x14ac:dyDescent="0.25">
      <c r="A746" s="139" t="s">
        <v>531</v>
      </c>
      <c r="B746" s="127" t="s">
        <v>1043</v>
      </c>
      <c r="C746" s="98" t="s">
        <v>18</v>
      </c>
      <c r="D746" s="98" t="s">
        <v>1051</v>
      </c>
      <c r="E746" s="125">
        <v>800</v>
      </c>
      <c r="F746" s="115">
        <v>620.4</v>
      </c>
      <c r="G746" s="115">
        <v>596.20000000000005</v>
      </c>
    </row>
    <row r="747" spans="1:7" ht="60" x14ac:dyDescent="0.25">
      <c r="A747" s="140" t="s">
        <v>641</v>
      </c>
      <c r="B747" s="127" t="s">
        <v>1043</v>
      </c>
      <c r="C747" s="98" t="s">
        <v>18</v>
      </c>
      <c r="D747" s="98" t="s">
        <v>642</v>
      </c>
      <c r="E747" s="125"/>
      <c r="F747" s="115">
        <f t="shared" ref="F747:G750" si="60">F748</f>
        <v>278.5</v>
      </c>
      <c r="G747" s="115">
        <f t="shared" si="60"/>
        <v>278.5</v>
      </c>
    </row>
    <row r="748" spans="1:7" ht="30" x14ac:dyDescent="0.25">
      <c r="A748" s="139" t="s">
        <v>1052</v>
      </c>
      <c r="B748" s="127" t="s">
        <v>1043</v>
      </c>
      <c r="C748" s="98" t="s">
        <v>18</v>
      </c>
      <c r="D748" s="98" t="s">
        <v>1053</v>
      </c>
      <c r="E748" s="125"/>
      <c r="F748" s="115">
        <f t="shared" si="60"/>
        <v>278.5</v>
      </c>
      <c r="G748" s="115">
        <f t="shared" si="60"/>
        <v>278.5</v>
      </c>
    </row>
    <row r="749" spans="1:7" ht="45" x14ac:dyDescent="0.25">
      <c r="A749" s="139" t="s">
        <v>1054</v>
      </c>
      <c r="B749" s="127" t="s">
        <v>1043</v>
      </c>
      <c r="C749" s="98" t="s">
        <v>18</v>
      </c>
      <c r="D749" s="98" t="s">
        <v>1055</v>
      </c>
      <c r="E749" s="125"/>
      <c r="F749" s="115">
        <f t="shared" si="60"/>
        <v>278.5</v>
      </c>
      <c r="G749" s="115">
        <f t="shared" si="60"/>
        <v>278.5</v>
      </c>
    </row>
    <row r="750" spans="1:7" ht="45" x14ac:dyDescent="0.25">
      <c r="A750" s="139" t="s">
        <v>1056</v>
      </c>
      <c r="B750" s="127" t="s">
        <v>1043</v>
      </c>
      <c r="C750" s="98" t="s">
        <v>18</v>
      </c>
      <c r="D750" s="98" t="s">
        <v>1057</v>
      </c>
      <c r="E750" s="125"/>
      <c r="F750" s="115">
        <f t="shared" si="60"/>
        <v>278.5</v>
      </c>
      <c r="G750" s="115">
        <f t="shared" si="60"/>
        <v>278.5</v>
      </c>
    </row>
    <row r="751" spans="1:7" ht="30" x14ac:dyDescent="0.25">
      <c r="A751" s="141" t="s">
        <v>512</v>
      </c>
      <c r="B751" s="127" t="s">
        <v>1043</v>
      </c>
      <c r="C751" s="98" t="s">
        <v>18</v>
      </c>
      <c r="D751" s="98" t="s">
        <v>1057</v>
      </c>
      <c r="E751" s="125">
        <v>200</v>
      </c>
      <c r="F751" s="115">
        <v>278.5</v>
      </c>
      <c r="G751" s="115">
        <v>278.5</v>
      </c>
    </row>
    <row r="752" spans="1:7" x14ac:dyDescent="0.25">
      <c r="A752" s="140" t="s">
        <v>639</v>
      </c>
      <c r="B752" s="127" t="s">
        <v>1043</v>
      </c>
      <c r="C752" s="98" t="s">
        <v>37</v>
      </c>
      <c r="D752" s="98"/>
      <c r="E752" s="125"/>
      <c r="F752" s="115">
        <f>F753+F781</f>
        <v>545505.89999999991</v>
      </c>
      <c r="G752" s="115">
        <f>G753+G781</f>
        <v>282809.60000000003</v>
      </c>
    </row>
    <row r="753" spans="1:7" x14ac:dyDescent="0.25">
      <c r="A753" s="140" t="s">
        <v>640</v>
      </c>
      <c r="B753" s="127" t="s">
        <v>1043</v>
      </c>
      <c r="C753" s="98" t="s">
        <v>39</v>
      </c>
      <c r="D753" s="98"/>
      <c r="E753" s="125"/>
      <c r="F753" s="115">
        <f>F754+F776</f>
        <v>545503.89999999991</v>
      </c>
      <c r="G753" s="115">
        <f>G754+G776</f>
        <v>282807.60000000003</v>
      </c>
    </row>
    <row r="754" spans="1:7" ht="30" x14ac:dyDescent="0.25">
      <c r="A754" s="140" t="s">
        <v>735</v>
      </c>
      <c r="B754" s="127" t="s">
        <v>1043</v>
      </c>
      <c r="C754" s="98" t="s">
        <v>39</v>
      </c>
      <c r="D754" s="98" t="s">
        <v>736</v>
      </c>
      <c r="E754" s="125"/>
      <c r="F754" s="115">
        <f>F755+F768+F772</f>
        <v>532373.69999999995</v>
      </c>
      <c r="G754" s="115">
        <f>G755+G768+G772</f>
        <v>269704.2</v>
      </c>
    </row>
    <row r="755" spans="1:7" ht="30" x14ac:dyDescent="0.25">
      <c r="A755" s="140" t="s">
        <v>802</v>
      </c>
      <c r="B755" s="127" t="s">
        <v>1043</v>
      </c>
      <c r="C755" s="98" t="s">
        <v>39</v>
      </c>
      <c r="D755" s="98" t="s">
        <v>803</v>
      </c>
      <c r="E755" s="125"/>
      <c r="F755" s="115">
        <f>F756+F765</f>
        <v>515280.39999999997</v>
      </c>
      <c r="G755" s="115">
        <f>G756+G765</f>
        <v>252610.90000000002</v>
      </c>
    </row>
    <row r="756" spans="1:7" ht="45" x14ac:dyDescent="0.25">
      <c r="A756" s="145" t="s">
        <v>1058</v>
      </c>
      <c r="B756" s="127" t="s">
        <v>1043</v>
      </c>
      <c r="C756" s="98" t="s">
        <v>39</v>
      </c>
      <c r="D756" s="98" t="s">
        <v>1059</v>
      </c>
      <c r="E756" s="125"/>
      <c r="F756" s="115">
        <f>F757+F760+F763</f>
        <v>428218.6</v>
      </c>
      <c r="G756" s="115">
        <f>G757+G760+G763</f>
        <v>252610.90000000002</v>
      </c>
    </row>
    <row r="757" spans="1:7" ht="30" x14ac:dyDescent="0.25">
      <c r="A757" s="145" t="s">
        <v>1060</v>
      </c>
      <c r="B757" s="127" t="s">
        <v>1043</v>
      </c>
      <c r="C757" s="98" t="s">
        <v>39</v>
      </c>
      <c r="D757" s="98" t="s">
        <v>1061</v>
      </c>
      <c r="E757" s="125"/>
      <c r="F757" s="115">
        <f>F758+F759</f>
        <v>416244.69999999995</v>
      </c>
      <c r="G757" s="115">
        <f>G758+G759</f>
        <v>244102.90000000002</v>
      </c>
    </row>
    <row r="758" spans="1:7" ht="30" x14ac:dyDescent="0.25">
      <c r="A758" s="141" t="s">
        <v>565</v>
      </c>
      <c r="B758" s="127" t="s">
        <v>1043</v>
      </c>
      <c r="C758" s="98" t="s">
        <v>39</v>
      </c>
      <c r="D758" s="98" t="s">
        <v>1061</v>
      </c>
      <c r="E758" s="125">
        <v>400</v>
      </c>
      <c r="F758" s="115">
        <v>283223.09999999998</v>
      </c>
      <c r="G758" s="115">
        <v>175688.1</v>
      </c>
    </row>
    <row r="759" spans="1:7" x14ac:dyDescent="0.25">
      <c r="A759" s="145" t="s">
        <v>531</v>
      </c>
      <c r="B759" s="127" t="s">
        <v>1043</v>
      </c>
      <c r="C759" s="98" t="s">
        <v>39</v>
      </c>
      <c r="D759" s="98" t="s">
        <v>1061</v>
      </c>
      <c r="E759" s="125">
        <v>800</v>
      </c>
      <c r="F759" s="115">
        <v>133021.6</v>
      </c>
      <c r="G759" s="115">
        <v>68414.8</v>
      </c>
    </row>
    <row r="760" spans="1:7" ht="30" x14ac:dyDescent="0.25">
      <c r="A760" s="145" t="s">
        <v>1060</v>
      </c>
      <c r="B760" s="127" t="s">
        <v>1043</v>
      </c>
      <c r="C760" s="98" t="s">
        <v>39</v>
      </c>
      <c r="D760" s="98" t="s">
        <v>1062</v>
      </c>
      <c r="E760" s="125"/>
      <c r="F760" s="115">
        <f>F761+F762</f>
        <v>8973.9</v>
      </c>
      <c r="G760" s="115">
        <f>G761+G762</f>
        <v>7899.4</v>
      </c>
    </row>
    <row r="761" spans="1:7" ht="30" x14ac:dyDescent="0.25">
      <c r="A761" s="141" t="s">
        <v>565</v>
      </c>
      <c r="B761" s="127" t="s">
        <v>1043</v>
      </c>
      <c r="C761" s="98" t="s">
        <v>39</v>
      </c>
      <c r="D761" s="98" t="s">
        <v>1062</v>
      </c>
      <c r="E761" s="125">
        <v>400</v>
      </c>
      <c r="F761" s="115">
        <v>6344</v>
      </c>
      <c r="G761" s="115">
        <v>6261.7</v>
      </c>
    </row>
    <row r="762" spans="1:7" x14ac:dyDescent="0.25">
      <c r="A762" s="145" t="s">
        <v>531</v>
      </c>
      <c r="B762" s="127" t="s">
        <v>1043</v>
      </c>
      <c r="C762" s="98" t="s">
        <v>39</v>
      </c>
      <c r="D762" s="98" t="s">
        <v>1062</v>
      </c>
      <c r="E762" s="125">
        <v>800</v>
      </c>
      <c r="F762" s="115">
        <v>2629.9</v>
      </c>
      <c r="G762" s="115">
        <v>1637.7</v>
      </c>
    </row>
    <row r="763" spans="1:7" ht="30" x14ac:dyDescent="0.25">
      <c r="A763" s="145" t="s">
        <v>1060</v>
      </c>
      <c r="B763" s="127" t="s">
        <v>1043</v>
      </c>
      <c r="C763" s="98" t="s">
        <v>39</v>
      </c>
      <c r="D763" s="98" t="s">
        <v>1063</v>
      </c>
      <c r="E763" s="125"/>
      <c r="F763" s="115">
        <f>F764</f>
        <v>3000</v>
      </c>
      <c r="G763" s="115">
        <f>G764</f>
        <v>608.6</v>
      </c>
    </row>
    <row r="764" spans="1:7" x14ac:dyDescent="0.25">
      <c r="A764" s="145" t="s">
        <v>531</v>
      </c>
      <c r="B764" s="127" t="s">
        <v>1043</v>
      </c>
      <c r="C764" s="98" t="s">
        <v>39</v>
      </c>
      <c r="D764" s="98" t="s">
        <v>1063</v>
      </c>
      <c r="E764" s="125">
        <v>800</v>
      </c>
      <c r="F764" s="115">
        <v>3000</v>
      </c>
      <c r="G764" s="115">
        <v>608.6</v>
      </c>
    </row>
    <row r="765" spans="1:7" ht="30" x14ac:dyDescent="0.25">
      <c r="A765" s="140" t="s">
        <v>804</v>
      </c>
      <c r="B765" s="127" t="s">
        <v>1043</v>
      </c>
      <c r="C765" s="98" t="s">
        <v>39</v>
      </c>
      <c r="D765" s="98" t="s">
        <v>805</v>
      </c>
      <c r="E765" s="125"/>
      <c r="F765" s="115">
        <f t="shared" ref="F765:G766" si="61">F766</f>
        <v>87061.8</v>
      </c>
      <c r="G765" s="115">
        <f t="shared" si="61"/>
        <v>0</v>
      </c>
    </row>
    <row r="766" spans="1:7" ht="94.5" customHeight="1" x14ac:dyDescent="0.25">
      <c r="A766" s="140" t="s">
        <v>1064</v>
      </c>
      <c r="B766" s="127" t="s">
        <v>1043</v>
      </c>
      <c r="C766" s="98" t="s">
        <v>39</v>
      </c>
      <c r="D766" s="98" t="s">
        <v>1065</v>
      </c>
      <c r="E766" s="125"/>
      <c r="F766" s="115">
        <f t="shared" si="61"/>
        <v>87061.8</v>
      </c>
      <c r="G766" s="115">
        <f t="shared" si="61"/>
        <v>0</v>
      </c>
    </row>
    <row r="767" spans="1:7" ht="30" x14ac:dyDescent="0.25">
      <c r="A767" s="141" t="s">
        <v>565</v>
      </c>
      <c r="B767" s="127" t="s">
        <v>1043</v>
      </c>
      <c r="C767" s="98" t="s">
        <v>39</v>
      </c>
      <c r="D767" s="98" t="s">
        <v>1065</v>
      </c>
      <c r="E767" s="125">
        <v>400</v>
      </c>
      <c r="F767" s="115">
        <v>87061.8</v>
      </c>
      <c r="G767" s="115">
        <v>0</v>
      </c>
    </row>
    <row r="768" spans="1:7" ht="60" x14ac:dyDescent="0.25">
      <c r="A768" s="140" t="s">
        <v>1044</v>
      </c>
      <c r="B768" s="127" t="s">
        <v>1043</v>
      </c>
      <c r="C768" s="98" t="s">
        <v>39</v>
      </c>
      <c r="D768" s="98" t="s">
        <v>1045</v>
      </c>
      <c r="E768" s="125"/>
      <c r="F768" s="115">
        <f t="shared" ref="F768:G770" si="62">F769</f>
        <v>1744.7</v>
      </c>
      <c r="G768" s="115">
        <f t="shared" si="62"/>
        <v>1744.7</v>
      </c>
    </row>
    <row r="769" spans="1:7" ht="60" x14ac:dyDescent="0.25">
      <c r="A769" s="140" t="s">
        <v>1046</v>
      </c>
      <c r="B769" s="127" t="s">
        <v>1043</v>
      </c>
      <c r="C769" s="98" t="s">
        <v>39</v>
      </c>
      <c r="D769" s="98" t="s">
        <v>1047</v>
      </c>
      <c r="E769" s="125"/>
      <c r="F769" s="115">
        <f t="shared" si="62"/>
        <v>1744.7</v>
      </c>
      <c r="G769" s="115">
        <f t="shared" si="62"/>
        <v>1744.7</v>
      </c>
    </row>
    <row r="770" spans="1:7" x14ac:dyDescent="0.25">
      <c r="A770" s="140" t="s">
        <v>1066</v>
      </c>
      <c r="B770" s="127" t="s">
        <v>1043</v>
      </c>
      <c r="C770" s="98" t="s">
        <v>39</v>
      </c>
      <c r="D770" s="98" t="s">
        <v>1067</v>
      </c>
      <c r="E770" s="125"/>
      <c r="F770" s="115">
        <f t="shared" si="62"/>
        <v>1744.7</v>
      </c>
      <c r="G770" s="115">
        <f t="shared" si="62"/>
        <v>1744.7</v>
      </c>
    </row>
    <row r="771" spans="1:7" ht="30" x14ac:dyDescent="0.25">
      <c r="A771" s="141" t="s">
        <v>512</v>
      </c>
      <c r="B771" s="127" t="s">
        <v>1043</v>
      </c>
      <c r="C771" s="98" t="s">
        <v>39</v>
      </c>
      <c r="D771" s="98" t="s">
        <v>1067</v>
      </c>
      <c r="E771" s="125">
        <v>200</v>
      </c>
      <c r="F771" s="115">
        <v>1744.7</v>
      </c>
      <c r="G771" s="115">
        <v>1744.7</v>
      </c>
    </row>
    <row r="772" spans="1:7" ht="30" x14ac:dyDescent="0.25">
      <c r="A772" s="141" t="s">
        <v>1070</v>
      </c>
      <c r="B772" s="127" t="s">
        <v>1043</v>
      </c>
      <c r="C772" s="98" t="s">
        <v>39</v>
      </c>
      <c r="D772" s="98" t="s">
        <v>1071</v>
      </c>
      <c r="E772" s="125"/>
      <c r="F772" s="115">
        <f t="shared" ref="F772:G774" si="63">F773</f>
        <v>15348.6</v>
      </c>
      <c r="G772" s="115">
        <f t="shared" si="63"/>
        <v>15348.6</v>
      </c>
    </row>
    <row r="773" spans="1:7" ht="30" x14ac:dyDescent="0.25">
      <c r="A773" s="141" t="s">
        <v>1072</v>
      </c>
      <c r="B773" s="127" t="s">
        <v>1043</v>
      </c>
      <c r="C773" s="98" t="s">
        <v>39</v>
      </c>
      <c r="D773" s="98" t="s">
        <v>1073</v>
      </c>
      <c r="E773" s="125"/>
      <c r="F773" s="115">
        <f t="shared" si="63"/>
        <v>15348.6</v>
      </c>
      <c r="G773" s="115">
        <f t="shared" si="63"/>
        <v>15348.6</v>
      </c>
    </row>
    <row r="774" spans="1:7" ht="30" x14ac:dyDescent="0.25">
      <c r="A774" s="141" t="s">
        <v>1074</v>
      </c>
      <c r="B774" s="127" t="s">
        <v>1043</v>
      </c>
      <c r="C774" s="98" t="s">
        <v>39</v>
      </c>
      <c r="D774" s="98" t="s">
        <v>1075</v>
      </c>
      <c r="E774" s="125"/>
      <c r="F774" s="115">
        <f t="shared" si="63"/>
        <v>15348.6</v>
      </c>
      <c r="G774" s="115">
        <f t="shared" si="63"/>
        <v>15348.6</v>
      </c>
    </row>
    <row r="775" spans="1:7" x14ac:dyDescent="0.25">
      <c r="A775" s="145" t="s">
        <v>531</v>
      </c>
      <c r="B775" s="127" t="s">
        <v>1043</v>
      </c>
      <c r="C775" s="98" t="s">
        <v>39</v>
      </c>
      <c r="D775" s="98" t="s">
        <v>1075</v>
      </c>
      <c r="E775" s="125">
        <v>800</v>
      </c>
      <c r="F775" s="115">
        <v>15348.6</v>
      </c>
      <c r="G775" s="115">
        <v>15348.6</v>
      </c>
    </row>
    <row r="776" spans="1:7" ht="60" x14ac:dyDescent="0.25">
      <c r="A776" s="140" t="s">
        <v>641</v>
      </c>
      <c r="B776" s="127" t="s">
        <v>1043</v>
      </c>
      <c r="C776" s="98" t="s">
        <v>39</v>
      </c>
      <c r="D776" s="98" t="s">
        <v>642</v>
      </c>
      <c r="E776" s="125"/>
      <c r="F776" s="115">
        <f t="shared" ref="F776:G779" si="64">F777</f>
        <v>13130.2</v>
      </c>
      <c r="G776" s="115">
        <f t="shared" si="64"/>
        <v>13103.4</v>
      </c>
    </row>
    <row r="777" spans="1:7" ht="30" x14ac:dyDescent="0.25">
      <c r="A777" s="141" t="s">
        <v>643</v>
      </c>
      <c r="B777" s="127" t="s">
        <v>1043</v>
      </c>
      <c r="C777" s="98" t="s">
        <v>39</v>
      </c>
      <c r="D777" s="98" t="s">
        <v>644</v>
      </c>
      <c r="E777" s="125"/>
      <c r="F777" s="115">
        <f t="shared" si="64"/>
        <v>13130.2</v>
      </c>
      <c r="G777" s="115">
        <f t="shared" si="64"/>
        <v>13103.4</v>
      </c>
    </row>
    <row r="778" spans="1:7" ht="45" x14ac:dyDescent="0.25">
      <c r="A778" s="141" t="s">
        <v>645</v>
      </c>
      <c r="B778" s="127" t="s">
        <v>1043</v>
      </c>
      <c r="C778" s="98" t="s">
        <v>39</v>
      </c>
      <c r="D778" s="98" t="s">
        <v>646</v>
      </c>
      <c r="E778" s="125"/>
      <c r="F778" s="115">
        <f t="shared" si="64"/>
        <v>13130.2</v>
      </c>
      <c r="G778" s="115">
        <f t="shared" si="64"/>
        <v>13103.4</v>
      </c>
    </row>
    <row r="779" spans="1:7" ht="60" x14ac:dyDescent="0.25">
      <c r="A779" s="141" t="s">
        <v>1076</v>
      </c>
      <c r="B779" s="127" t="s">
        <v>1043</v>
      </c>
      <c r="C779" s="98" t="s">
        <v>39</v>
      </c>
      <c r="D779" s="98" t="s">
        <v>1077</v>
      </c>
      <c r="E779" s="125"/>
      <c r="F779" s="115">
        <f t="shared" si="64"/>
        <v>13130.2</v>
      </c>
      <c r="G779" s="115">
        <f t="shared" si="64"/>
        <v>13103.4</v>
      </c>
    </row>
    <row r="780" spans="1:7" ht="30" x14ac:dyDescent="0.25">
      <c r="A780" s="141" t="s">
        <v>512</v>
      </c>
      <c r="B780" s="127" t="s">
        <v>1043</v>
      </c>
      <c r="C780" s="98" t="s">
        <v>39</v>
      </c>
      <c r="D780" s="98" t="s">
        <v>1077</v>
      </c>
      <c r="E780" s="125">
        <v>200</v>
      </c>
      <c r="F780" s="115">
        <v>13130.2</v>
      </c>
      <c r="G780" s="115">
        <v>13103.4</v>
      </c>
    </row>
    <row r="781" spans="1:7" ht="30" x14ac:dyDescent="0.25">
      <c r="A781" s="138" t="s">
        <v>690</v>
      </c>
      <c r="B781" s="127" t="s">
        <v>1043</v>
      </c>
      <c r="C781" s="98" t="s">
        <v>45</v>
      </c>
      <c r="D781" s="98"/>
      <c r="E781" s="125"/>
      <c r="F781" s="115">
        <f t="shared" ref="F781:G785" si="65">F782</f>
        <v>2</v>
      </c>
      <c r="G781" s="115">
        <f t="shared" si="65"/>
        <v>2</v>
      </c>
    </row>
    <row r="782" spans="1:7" ht="30" x14ac:dyDescent="0.25">
      <c r="A782" s="140" t="s">
        <v>735</v>
      </c>
      <c r="B782" s="127" t="s">
        <v>1043</v>
      </c>
      <c r="C782" s="98" t="s">
        <v>45</v>
      </c>
      <c r="D782" s="98" t="s">
        <v>736</v>
      </c>
      <c r="E782" s="125"/>
      <c r="F782" s="115">
        <f t="shared" si="65"/>
        <v>2</v>
      </c>
      <c r="G782" s="115">
        <f t="shared" si="65"/>
        <v>2</v>
      </c>
    </row>
    <row r="783" spans="1:7" ht="60" x14ac:dyDescent="0.25">
      <c r="A783" s="140" t="s">
        <v>1078</v>
      </c>
      <c r="B783" s="127" t="s">
        <v>1043</v>
      </c>
      <c r="C783" s="98" t="s">
        <v>45</v>
      </c>
      <c r="D783" s="98" t="s">
        <v>1045</v>
      </c>
      <c r="E783" s="125"/>
      <c r="F783" s="115">
        <f t="shared" si="65"/>
        <v>2</v>
      </c>
      <c r="G783" s="115">
        <f t="shared" si="65"/>
        <v>2</v>
      </c>
    </row>
    <row r="784" spans="1:7" ht="60" x14ac:dyDescent="0.25">
      <c r="A784" s="140" t="s">
        <v>1046</v>
      </c>
      <c r="B784" s="127" t="s">
        <v>1043</v>
      </c>
      <c r="C784" s="98" t="s">
        <v>45</v>
      </c>
      <c r="D784" s="98" t="s">
        <v>1047</v>
      </c>
      <c r="E784" s="125"/>
      <c r="F784" s="115">
        <f t="shared" si="65"/>
        <v>2</v>
      </c>
      <c r="G784" s="115">
        <f t="shared" si="65"/>
        <v>2</v>
      </c>
    </row>
    <row r="785" spans="1:7" x14ac:dyDescent="0.25">
      <c r="A785" s="149" t="s">
        <v>1079</v>
      </c>
      <c r="B785" s="127" t="s">
        <v>1043</v>
      </c>
      <c r="C785" s="98" t="s">
        <v>45</v>
      </c>
      <c r="D785" s="98" t="s">
        <v>1080</v>
      </c>
      <c r="E785" s="125"/>
      <c r="F785" s="115">
        <f t="shared" si="65"/>
        <v>2</v>
      </c>
      <c r="G785" s="115">
        <f t="shared" si="65"/>
        <v>2</v>
      </c>
    </row>
    <row r="786" spans="1:7" ht="30" x14ac:dyDescent="0.25">
      <c r="A786" s="141" t="s">
        <v>512</v>
      </c>
      <c r="B786" s="127" t="s">
        <v>1043</v>
      </c>
      <c r="C786" s="98" t="s">
        <v>45</v>
      </c>
      <c r="D786" s="98" t="s">
        <v>1080</v>
      </c>
      <c r="E786" s="125">
        <v>200</v>
      </c>
      <c r="F786" s="115">
        <v>2</v>
      </c>
      <c r="G786" s="115">
        <v>2</v>
      </c>
    </row>
    <row r="787" spans="1:7" x14ac:dyDescent="0.25">
      <c r="A787" s="140" t="s">
        <v>64</v>
      </c>
      <c r="B787" s="127" t="s">
        <v>1043</v>
      </c>
      <c r="C787" s="98" t="s">
        <v>63</v>
      </c>
      <c r="D787" s="98"/>
      <c r="E787" s="125"/>
      <c r="F787" s="115">
        <f>F788+F802</f>
        <v>229461.2</v>
      </c>
      <c r="G787" s="115">
        <f>G788+G802</f>
        <v>224467.30000000002</v>
      </c>
    </row>
    <row r="788" spans="1:7" x14ac:dyDescent="0.25">
      <c r="A788" s="140" t="s">
        <v>68</v>
      </c>
      <c r="B788" s="127" t="s">
        <v>1043</v>
      </c>
      <c r="C788" s="98" t="s">
        <v>67</v>
      </c>
      <c r="D788" s="98"/>
      <c r="E788" s="125"/>
      <c r="F788" s="115">
        <f>F789</f>
        <v>78370.600000000006</v>
      </c>
      <c r="G788" s="115">
        <f>G789</f>
        <v>73699.100000000006</v>
      </c>
    </row>
    <row r="789" spans="1:7" ht="30" x14ac:dyDescent="0.25">
      <c r="A789" s="140" t="s">
        <v>735</v>
      </c>
      <c r="B789" s="127" t="s">
        <v>1043</v>
      </c>
      <c r="C789" s="98" t="s">
        <v>67</v>
      </c>
      <c r="D789" s="98" t="s">
        <v>736</v>
      </c>
      <c r="E789" s="125"/>
      <c r="F789" s="115">
        <f>F790+F794+F798</f>
        <v>78370.600000000006</v>
      </c>
      <c r="G789" s="115">
        <f>G790+G794+G798</f>
        <v>73699.100000000006</v>
      </c>
    </row>
    <row r="790" spans="1:7" ht="45" x14ac:dyDescent="0.25">
      <c r="A790" s="140" t="s">
        <v>1081</v>
      </c>
      <c r="B790" s="127" t="s">
        <v>1043</v>
      </c>
      <c r="C790" s="98" t="s">
        <v>67</v>
      </c>
      <c r="D790" s="98" t="s">
        <v>1082</v>
      </c>
      <c r="E790" s="125"/>
      <c r="F790" s="115">
        <f t="shared" ref="F790:G792" si="66">F791</f>
        <v>1580.4</v>
      </c>
      <c r="G790" s="115">
        <f t="shared" si="66"/>
        <v>1578.7</v>
      </c>
    </row>
    <row r="791" spans="1:7" ht="45" x14ac:dyDescent="0.25">
      <c r="A791" s="140" t="s">
        <v>1083</v>
      </c>
      <c r="B791" s="127" t="s">
        <v>1043</v>
      </c>
      <c r="C791" s="98" t="s">
        <v>67</v>
      </c>
      <c r="D791" s="98" t="s">
        <v>1084</v>
      </c>
      <c r="E791" s="125"/>
      <c r="F791" s="115">
        <f t="shared" si="66"/>
        <v>1580.4</v>
      </c>
      <c r="G791" s="115">
        <f t="shared" si="66"/>
        <v>1578.7</v>
      </c>
    </row>
    <row r="792" spans="1:7" ht="78.75" customHeight="1" x14ac:dyDescent="0.25">
      <c r="A792" s="140" t="s">
        <v>1085</v>
      </c>
      <c r="B792" s="127" t="s">
        <v>1043</v>
      </c>
      <c r="C792" s="98" t="s">
        <v>1086</v>
      </c>
      <c r="D792" s="98" t="s">
        <v>1087</v>
      </c>
      <c r="E792" s="125"/>
      <c r="F792" s="115">
        <f t="shared" si="66"/>
        <v>1580.4</v>
      </c>
      <c r="G792" s="115">
        <f t="shared" si="66"/>
        <v>1578.7</v>
      </c>
    </row>
    <row r="793" spans="1:7" x14ac:dyDescent="0.25">
      <c r="A793" s="138" t="s">
        <v>513</v>
      </c>
      <c r="B793" s="127" t="s">
        <v>1043</v>
      </c>
      <c r="C793" s="98" t="s">
        <v>1086</v>
      </c>
      <c r="D793" s="98" t="s">
        <v>1087</v>
      </c>
      <c r="E793" s="125">
        <v>300</v>
      </c>
      <c r="F793" s="115">
        <v>1580.4</v>
      </c>
      <c r="G793" s="115">
        <v>1578.7</v>
      </c>
    </row>
    <row r="794" spans="1:7" x14ac:dyDescent="0.25">
      <c r="A794" s="140" t="s">
        <v>1088</v>
      </c>
      <c r="B794" s="127" t="s">
        <v>1043</v>
      </c>
      <c r="C794" s="98" t="s">
        <v>67</v>
      </c>
      <c r="D794" s="98" t="s">
        <v>1089</v>
      </c>
      <c r="E794" s="125"/>
      <c r="F794" s="115">
        <f t="shared" ref="F794:G796" si="67">F795</f>
        <v>8840.2000000000007</v>
      </c>
      <c r="G794" s="115">
        <f t="shared" si="67"/>
        <v>8840.2000000000007</v>
      </c>
    </row>
    <row r="795" spans="1:7" ht="45" x14ac:dyDescent="0.25">
      <c r="A795" s="140" t="s">
        <v>1090</v>
      </c>
      <c r="B795" s="127" t="s">
        <v>1043</v>
      </c>
      <c r="C795" s="98" t="s">
        <v>67</v>
      </c>
      <c r="D795" s="98" t="s">
        <v>1091</v>
      </c>
      <c r="E795" s="125"/>
      <c r="F795" s="115">
        <f t="shared" si="67"/>
        <v>8840.2000000000007</v>
      </c>
      <c r="G795" s="115">
        <f t="shared" si="67"/>
        <v>8840.2000000000007</v>
      </c>
    </row>
    <row r="796" spans="1:7" ht="30" x14ac:dyDescent="0.25">
      <c r="A796" s="140" t="s">
        <v>1092</v>
      </c>
      <c r="B796" s="127" t="s">
        <v>1043</v>
      </c>
      <c r="C796" s="98" t="s">
        <v>67</v>
      </c>
      <c r="D796" s="98" t="s">
        <v>1093</v>
      </c>
      <c r="E796" s="125"/>
      <c r="F796" s="115">
        <f t="shared" si="67"/>
        <v>8840.2000000000007</v>
      </c>
      <c r="G796" s="115">
        <f t="shared" si="67"/>
        <v>8840.2000000000007</v>
      </c>
    </row>
    <row r="797" spans="1:7" x14ac:dyDescent="0.25">
      <c r="A797" s="138" t="s">
        <v>513</v>
      </c>
      <c r="B797" s="127" t="s">
        <v>1043</v>
      </c>
      <c r="C797" s="98" t="s">
        <v>67</v>
      </c>
      <c r="D797" s="98" t="s">
        <v>1093</v>
      </c>
      <c r="E797" s="125">
        <v>300</v>
      </c>
      <c r="F797" s="115">
        <v>8840.2000000000007</v>
      </c>
      <c r="G797" s="115">
        <v>8840.2000000000007</v>
      </c>
    </row>
    <row r="798" spans="1:7" ht="45" x14ac:dyDescent="0.25">
      <c r="A798" s="142" t="s">
        <v>1068</v>
      </c>
      <c r="B798" s="127" t="s">
        <v>1043</v>
      </c>
      <c r="C798" s="98" t="s">
        <v>67</v>
      </c>
      <c r="D798" s="98" t="s">
        <v>1069</v>
      </c>
      <c r="E798" s="125"/>
      <c r="F798" s="115">
        <f t="shared" ref="F798:G800" si="68">F799</f>
        <v>67950</v>
      </c>
      <c r="G798" s="115">
        <f t="shared" si="68"/>
        <v>63280.2</v>
      </c>
    </row>
    <row r="799" spans="1:7" ht="30" x14ac:dyDescent="0.25">
      <c r="A799" s="142" t="s">
        <v>1094</v>
      </c>
      <c r="B799" s="127" t="s">
        <v>1043</v>
      </c>
      <c r="C799" s="98" t="s">
        <v>67</v>
      </c>
      <c r="D799" s="98" t="s">
        <v>1095</v>
      </c>
      <c r="E799" s="125"/>
      <c r="F799" s="115">
        <f t="shared" si="68"/>
        <v>67950</v>
      </c>
      <c r="G799" s="115">
        <f t="shared" si="68"/>
        <v>63280.2</v>
      </c>
    </row>
    <row r="800" spans="1:7" ht="75" x14ac:dyDescent="0.25">
      <c r="A800" s="142" t="s">
        <v>1096</v>
      </c>
      <c r="B800" s="127" t="s">
        <v>1043</v>
      </c>
      <c r="C800" s="98" t="s">
        <v>67</v>
      </c>
      <c r="D800" s="104" t="s">
        <v>1097</v>
      </c>
      <c r="E800" s="125"/>
      <c r="F800" s="115">
        <f t="shared" si="68"/>
        <v>67950</v>
      </c>
      <c r="G800" s="115">
        <f t="shared" si="68"/>
        <v>63280.2</v>
      </c>
    </row>
    <row r="801" spans="1:7" x14ac:dyDescent="0.25">
      <c r="A801" s="138" t="s">
        <v>513</v>
      </c>
      <c r="B801" s="127" t="s">
        <v>1043</v>
      </c>
      <c r="C801" s="98" t="s">
        <v>67</v>
      </c>
      <c r="D801" s="104" t="s">
        <v>1097</v>
      </c>
      <c r="E801" s="125">
        <v>300</v>
      </c>
      <c r="F801" s="115">
        <v>67950</v>
      </c>
      <c r="G801" s="115">
        <v>63280.2</v>
      </c>
    </row>
    <row r="802" spans="1:7" x14ac:dyDescent="0.25">
      <c r="A802" s="140" t="s">
        <v>734</v>
      </c>
      <c r="B802" s="127" t="s">
        <v>1043</v>
      </c>
      <c r="C802" s="98" t="s">
        <v>69</v>
      </c>
      <c r="D802" s="98"/>
      <c r="E802" s="127"/>
      <c r="F802" s="115">
        <f t="shared" ref="F802:G804" si="69">F803</f>
        <v>151090.6</v>
      </c>
      <c r="G802" s="115">
        <f t="shared" si="69"/>
        <v>150768.20000000001</v>
      </c>
    </row>
    <row r="803" spans="1:7" ht="30" x14ac:dyDescent="0.25">
      <c r="A803" s="140" t="s">
        <v>735</v>
      </c>
      <c r="B803" s="127" t="s">
        <v>1043</v>
      </c>
      <c r="C803" s="98" t="s">
        <v>69</v>
      </c>
      <c r="D803" s="98" t="s">
        <v>736</v>
      </c>
      <c r="E803" s="127"/>
      <c r="F803" s="115">
        <f t="shared" si="69"/>
        <v>151090.6</v>
      </c>
      <c r="G803" s="115">
        <f t="shared" si="69"/>
        <v>150768.20000000001</v>
      </c>
    </row>
    <row r="804" spans="1:7" ht="60" x14ac:dyDescent="0.25">
      <c r="A804" s="138" t="s">
        <v>737</v>
      </c>
      <c r="B804" s="127" t="s">
        <v>1043</v>
      </c>
      <c r="C804" s="98" t="s">
        <v>69</v>
      </c>
      <c r="D804" s="96" t="s">
        <v>738</v>
      </c>
      <c r="E804" s="127"/>
      <c r="F804" s="115">
        <f t="shared" si="69"/>
        <v>151090.6</v>
      </c>
      <c r="G804" s="115">
        <f t="shared" si="69"/>
        <v>150768.20000000001</v>
      </c>
    </row>
    <row r="805" spans="1:7" ht="60" x14ac:dyDescent="0.25">
      <c r="A805" s="139" t="s">
        <v>739</v>
      </c>
      <c r="B805" s="127" t="s">
        <v>1043</v>
      </c>
      <c r="C805" s="98" t="s">
        <v>69</v>
      </c>
      <c r="D805" s="96" t="s">
        <v>740</v>
      </c>
      <c r="E805" s="127"/>
      <c r="F805" s="115">
        <f>F806+F808+F810</f>
        <v>151090.6</v>
      </c>
      <c r="G805" s="115">
        <f>G806+G808+G810</f>
        <v>150768.20000000001</v>
      </c>
    </row>
    <row r="806" spans="1:7" ht="75" x14ac:dyDescent="0.25">
      <c r="A806" s="142" t="s">
        <v>1098</v>
      </c>
      <c r="B806" s="127" t="s">
        <v>1043</v>
      </c>
      <c r="C806" s="98" t="s">
        <v>69</v>
      </c>
      <c r="D806" s="96" t="s">
        <v>1099</v>
      </c>
      <c r="E806" s="127"/>
      <c r="F806" s="115">
        <f>F807</f>
        <v>901.1</v>
      </c>
      <c r="G806" s="115">
        <f>G807</f>
        <v>899.2</v>
      </c>
    </row>
    <row r="807" spans="1:7" ht="30" x14ac:dyDescent="0.25">
      <c r="A807" s="138" t="s">
        <v>512</v>
      </c>
      <c r="B807" s="127" t="s">
        <v>1043</v>
      </c>
      <c r="C807" s="98" t="s">
        <v>69</v>
      </c>
      <c r="D807" s="96" t="s">
        <v>1099</v>
      </c>
      <c r="E807" s="127" t="s">
        <v>879</v>
      </c>
      <c r="F807" s="115">
        <v>901.1</v>
      </c>
      <c r="G807" s="115">
        <v>899.2</v>
      </c>
    </row>
    <row r="808" spans="1:7" ht="122.25" customHeight="1" x14ac:dyDescent="0.25">
      <c r="A808" s="138" t="s">
        <v>1100</v>
      </c>
      <c r="B808" s="127" t="s">
        <v>1043</v>
      </c>
      <c r="C808" s="98" t="s">
        <v>69</v>
      </c>
      <c r="D808" s="96" t="s">
        <v>1101</v>
      </c>
      <c r="E808" s="127"/>
      <c r="F808" s="115">
        <f>F809</f>
        <v>35253.9</v>
      </c>
      <c r="G808" s="115">
        <f>G809</f>
        <v>34933.4</v>
      </c>
    </row>
    <row r="809" spans="1:7" ht="30" x14ac:dyDescent="0.25">
      <c r="A809" s="141" t="s">
        <v>565</v>
      </c>
      <c r="B809" s="127" t="s">
        <v>1043</v>
      </c>
      <c r="C809" s="98" t="s">
        <v>69</v>
      </c>
      <c r="D809" s="96" t="s">
        <v>1101</v>
      </c>
      <c r="E809" s="127" t="s">
        <v>1003</v>
      </c>
      <c r="F809" s="115">
        <v>35253.9</v>
      </c>
      <c r="G809" s="115">
        <v>34933.4</v>
      </c>
    </row>
    <row r="810" spans="1:7" ht="65.25" customHeight="1" x14ac:dyDescent="0.25">
      <c r="A810" s="141" t="s">
        <v>1102</v>
      </c>
      <c r="B810" s="127" t="s">
        <v>1043</v>
      </c>
      <c r="C810" s="98" t="s">
        <v>69</v>
      </c>
      <c r="D810" s="96" t="s">
        <v>1103</v>
      </c>
      <c r="E810" s="127"/>
      <c r="F810" s="115">
        <f>F811+F812</f>
        <v>114935.6</v>
      </c>
      <c r="G810" s="115">
        <f>G811+G812</f>
        <v>114935.6</v>
      </c>
    </row>
    <row r="811" spans="1:7" ht="30" x14ac:dyDescent="0.25">
      <c r="A811" s="141" t="s">
        <v>565</v>
      </c>
      <c r="B811" s="127" t="s">
        <v>1043</v>
      </c>
      <c r="C811" s="98" t="s">
        <v>69</v>
      </c>
      <c r="D811" s="96" t="s">
        <v>1103</v>
      </c>
      <c r="E811" s="127" t="s">
        <v>1003</v>
      </c>
      <c r="F811" s="115">
        <v>109831.6</v>
      </c>
      <c r="G811" s="115">
        <v>109831.6</v>
      </c>
    </row>
    <row r="812" spans="1:7" ht="29.25" customHeight="1" x14ac:dyDescent="0.25">
      <c r="A812" s="145" t="s">
        <v>531</v>
      </c>
      <c r="B812" s="127" t="s">
        <v>1043</v>
      </c>
      <c r="C812" s="98" t="s">
        <v>69</v>
      </c>
      <c r="D812" s="96" t="s">
        <v>1103</v>
      </c>
      <c r="E812" s="127" t="s">
        <v>1104</v>
      </c>
      <c r="F812" s="115">
        <v>5104</v>
      </c>
      <c r="G812" s="115">
        <v>5104</v>
      </c>
    </row>
    <row r="813" spans="1:7" s="91" customFormat="1" x14ac:dyDescent="0.25">
      <c r="A813" s="137" t="s">
        <v>1105</v>
      </c>
      <c r="B813" s="160" t="s">
        <v>1106</v>
      </c>
      <c r="C813" s="96" t="s">
        <v>523</v>
      </c>
      <c r="D813" s="95"/>
      <c r="E813" s="122"/>
      <c r="F813" s="114">
        <f t="shared" ref="F813:G816" si="70">F814</f>
        <v>28770.6</v>
      </c>
      <c r="G813" s="114">
        <f t="shared" si="70"/>
        <v>27594.799999999999</v>
      </c>
    </row>
    <row r="814" spans="1:7" s="91" customFormat="1" x14ac:dyDescent="0.25">
      <c r="A814" s="138" t="s">
        <v>3</v>
      </c>
      <c r="B814" s="123" t="s">
        <v>1106</v>
      </c>
      <c r="C814" s="96" t="s">
        <v>2</v>
      </c>
      <c r="D814" s="96"/>
      <c r="E814" s="122"/>
      <c r="F814" s="115">
        <f t="shared" si="70"/>
        <v>28770.6</v>
      </c>
      <c r="G814" s="115">
        <f t="shared" si="70"/>
        <v>27594.799999999999</v>
      </c>
    </row>
    <row r="815" spans="1:7" s="91" customFormat="1" ht="56.25" customHeight="1" x14ac:dyDescent="0.25">
      <c r="A815" s="138" t="s">
        <v>13</v>
      </c>
      <c r="B815" s="123" t="s">
        <v>1106</v>
      </c>
      <c r="C815" s="96" t="s">
        <v>12</v>
      </c>
      <c r="D815" s="96"/>
      <c r="E815" s="122"/>
      <c r="F815" s="115">
        <f t="shared" si="70"/>
        <v>28770.6</v>
      </c>
      <c r="G815" s="115">
        <f t="shared" si="70"/>
        <v>27594.799999999999</v>
      </c>
    </row>
    <row r="816" spans="1:7" s="91" customFormat="1" x14ac:dyDescent="0.25">
      <c r="A816" s="138" t="s">
        <v>505</v>
      </c>
      <c r="B816" s="123" t="s">
        <v>1106</v>
      </c>
      <c r="C816" s="96" t="s">
        <v>12</v>
      </c>
      <c r="D816" s="96" t="s">
        <v>506</v>
      </c>
      <c r="E816" s="122"/>
      <c r="F816" s="115">
        <f t="shared" si="70"/>
        <v>28770.6</v>
      </c>
      <c r="G816" s="115">
        <f t="shared" si="70"/>
        <v>27594.799999999999</v>
      </c>
    </row>
    <row r="817" spans="1:7" s="91" customFormat="1" ht="45" x14ac:dyDescent="0.25">
      <c r="A817" s="139" t="s">
        <v>529</v>
      </c>
      <c r="B817" s="123" t="s">
        <v>1106</v>
      </c>
      <c r="C817" s="96" t="s">
        <v>12</v>
      </c>
      <c r="D817" s="96" t="s">
        <v>530</v>
      </c>
      <c r="E817" s="126"/>
      <c r="F817" s="115">
        <f>F818+F819+F820</f>
        <v>28770.6</v>
      </c>
      <c r="G817" s="115">
        <f>G818+G819+G820</f>
        <v>27594.799999999999</v>
      </c>
    </row>
    <row r="818" spans="1:7" s="91" customFormat="1" ht="75" x14ac:dyDescent="0.25">
      <c r="A818" s="138" t="s">
        <v>696</v>
      </c>
      <c r="B818" s="123" t="s">
        <v>1106</v>
      </c>
      <c r="C818" s="96" t="s">
        <v>12</v>
      </c>
      <c r="D818" s="96" t="s">
        <v>530</v>
      </c>
      <c r="E818" s="122">
        <v>100</v>
      </c>
      <c r="F818" s="115">
        <v>26931.3</v>
      </c>
      <c r="G818" s="115">
        <v>25873.3</v>
      </c>
    </row>
    <row r="819" spans="1:7" s="91" customFormat="1" ht="30" x14ac:dyDescent="0.25">
      <c r="A819" s="138" t="s">
        <v>512</v>
      </c>
      <c r="B819" s="123" t="s">
        <v>1106</v>
      </c>
      <c r="C819" s="96" t="s">
        <v>12</v>
      </c>
      <c r="D819" s="96" t="s">
        <v>530</v>
      </c>
      <c r="E819" s="122">
        <v>200</v>
      </c>
      <c r="F819" s="115">
        <v>1791.3</v>
      </c>
      <c r="G819" s="115">
        <v>1683.5</v>
      </c>
    </row>
    <row r="820" spans="1:7" s="91" customFormat="1" x14ac:dyDescent="0.25">
      <c r="A820" s="139" t="s">
        <v>531</v>
      </c>
      <c r="B820" s="123" t="s">
        <v>1106</v>
      </c>
      <c r="C820" s="96" t="s">
        <v>12</v>
      </c>
      <c r="D820" s="96" t="s">
        <v>530</v>
      </c>
      <c r="E820" s="122">
        <v>800</v>
      </c>
      <c r="F820" s="115">
        <v>48</v>
      </c>
      <c r="G820" s="115">
        <v>38</v>
      </c>
    </row>
    <row r="821" spans="1:7" s="91" customFormat="1" ht="28.5" x14ac:dyDescent="0.25">
      <c r="A821" s="156" t="s">
        <v>1107</v>
      </c>
      <c r="B821" s="160" t="s">
        <v>1108</v>
      </c>
      <c r="C821" s="96" t="s">
        <v>523</v>
      </c>
      <c r="D821" s="96"/>
      <c r="E821" s="122"/>
      <c r="F821" s="114">
        <f t="shared" ref="F821:G825" si="71">F822</f>
        <v>2033.3</v>
      </c>
      <c r="G821" s="114">
        <f t="shared" si="71"/>
        <v>2033.3</v>
      </c>
    </row>
    <row r="822" spans="1:7" s="91" customFormat="1" x14ac:dyDescent="0.25">
      <c r="A822" s="144" t="s">
        <v>3</v>
      </c>
      <c r="B822" s="127" t="s">
        <v>1108</v>
      </c>
      <c r="C822" s="98" t="s">
        <v>2</v>
      </c>
      <c r="D822" s="96"/>
      <c r="E822" s="122"/>
      <c r="F822" s="115">
        <f t="shared" si="71"/>
        <v>2033.3</v>
      </c>
      <c r="G822" s="115">
        <f t="shared" si="71"/>
        <v>2033.3</v>
      </c>
    </row>
    <row r="823" spans="1:7" s="91" customFormat="1" x14ac:dyDescent="0.25">
      <c r="A823" s="144" t="s">
        <v>1109</v>
      </c>
      <c r="B823" s="127" t="s">
        <v>1108</v>
      </c>
      <c r="C823" s="98" t="s">
        <v>14</v>
      </c>
      <c r="D823" s="96"/>
      <c r="E823" s="122"/>
      <c r="F823" s="115">
        <f t="shared" si="71"/>
        <v>2033.3</v>
      </c>
      <c r="G823" s="115">
        <f t="shared" si="71"/>
        <v>2033.3</v>
      </c>
    </row>
    <row r="824" spans="1:7" s="91" customFormat="1" x14ac:dyDescent="0.25">
      <c r="A824" s="144" t="s">
        <v>505</v>
      </c>
      <c r="B824" s="127" t="s">
        <v>1108</v>
      </c>
      <c r="C824" s="98" t="s">
        <v>14</v>
      </c>
      <c r="D824" s="96" t="s">
        <v>506</v>
      </c>
      <c r="E824" s="122"/>
      <c r="F824" s="115">
        <f t="shared" si="71"/>
        <v>2033.3</v>
      </c>
      <c r="G824" s="115">
        <f t="shared" si="71"/>
        <v>2033.3</v>
      </c>
    </row>
    <row r="825" spans="1:7" s="91" customFormat="1" ht="30" x14ac:dyDescent="0.25">
      <c r="A825" s="144" t="s">
        <v>1110</v>
      </c>
      <c r="B825" s="127" t="s">
        <v>1108</v>
      </c>
      <c r="C825" s="98" t="s">
        <v>14</v>
      </c>
      <c r="D825" s="96" t="s">
        <v>1111</v>
      </c>
      <c r="E825" s="122"/>
      <c r="F825" s="115">
        <f t="shared" si="71"/>
        <v>2033.3</v>
      </c>
      <c r="G825" s="115">
        <f t="shared" si="71"/>
        <v>2033.3</v>
      </c>
    </row>
    <row r="826" spans="1:7" s="91" customFormat="1" x14ac:dyDescent="0.25">
      <c r="A826" s="135" t="s">
        <v>531</v>
      </c>
      <c r="B826" s="127" t="s">
        <v>1108</v>
      </c>
      <c r="C826" s="98" t="s">
        <v>14</v>
      </c>
      <c r="D826" s="96" t="s">
        <v>1111</v>
      </c>
      <c r="E826" s="122">
        <v>800</v>
      </c>
      <c r="F826" s="115">
        <v>2033.3</v>
      </c>
      <c r="G826" s="115">
        <v>2033.3</v>
      </c>
    </row>
    <row r="827" spans="1:7" s="91" customFormat="1" x14ac:dyDescent="0.25">
      <c r="A827" s="144"/>
      <c r="B827" s="123"/>
      <c r="C827" s="96"/>
      <c r="D827" s="96"/>
      <c r="E827" s="122"/>
      <c r="F827" s="114"/>
      <c r="G827" s="115"/>
    </row>
    <row r="828" spans="1:7" s="100" customFormat="1" x14ac:dyDescent="0.25">
      <c r="A828" s="157" t="s">
        <v>1112</v>
      </c>
      <c r="B828" s="133"/>
      <c r="C828" s="113"/>
      <c r="D828" s="113"/>
      <c r="E828" s="133"/>
      <c r="F828" s="117">
        <f>F8+F30+F285+F302+F437+F481+F667+F729+F813+F821</f>
        <v>16011034.100000001</v>
      </c>
      <c r="G828" s="117">
        <f>G8+G30+G285+G302+G437+G481+G667+G729+G813+G821</f>
        <v>15088763.499999998</v>
      </c>
    </row>
  </sheetData>
  <mergeCells count="2">
    <mergeCell ref="A4:G4"/>
    <mergeCell ref="F1:G1"/>
  </mergeCells>
  <pageMargins left="0.70866141732283472" right="0.11811023622047245" top="0.35433070866141736" bottom="0.15748031496062992" header="0.31496062992125984" footer="0.31496062992125984"/>
  <pageSetup paperSize="9" scale="75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zoomScale="80" zoomScaleNormal="80" workbookViewId="0">
      <selection activeCell="C2" sqref="C2"/>
    </sheetView>
  </sheetViews>
  <sheetFormatPr defaultColWidth="9" defaultRowHeight="12.75" x14ac:dyDescent="0.2"/>
  <cols>
    <col min="1" max="1" width="5.5" style="17" customWidth="1"/>
    <col min="2" max="2" width="67.625" style="18" customWidth="1"/>
    <col min="3" max="3" width="12.5" style="17" customWidth="1"/>
    <col min="4" max="4" width="13.625" style="17" customWidth="1"/>
    <col min="5" max="5" width="6.75" style="30" hidden="1" customWidth="1"/>
    <col min="6" max="6" width="11.375" style="17" bestFit="1" customWidth="1"/>
    <col min="7" max="7" width="9" style="17"/>
    <col min="8" max="8" width="10.625" style="17" customWidth="1"/>
    <col min="9" max="9" width="11.25" style="17" customWidth="1"/>
    <col min="10" max="11" width="11.5" style="17" bestFit="1" customWidth="1"/>
    <col min="12" max="131" width="9" style="17"/>
    <col min="132" max="132" width="9.25" style="17" customWidth="1"/>
    <col min="133" max="133" width="50.625" style="17" customWidth="1"/>
    <col min="134" max="135" width="11.5" style="17" customWidth="1"/>
    <col min="136" max="136" width="8.125" style="17" customWidth="1"/>
    <col min="137" max="143" width="0" style="17" hidden="1" customWidth="1"/>
    <col min="144" max="16384" width="9" style="17"/>
  </cols>
  <sheetData>
    <row r="1" spans="1:11" ht="45" customHeight="1" x14ac:dyDescent="0.2">
      <c r="C1" s="209" t="s">
        <v>1113</v>
      </c>
      <c r="D1" s="210"/>
    </row>
    <row r="2" spans="1:11" ht="14.25" x14ac:dyDescent="0.2">
      <c r="C2" s="213" t="s">
        <v>1123</v>
      </c>
      <c r="D2" s="86"/>
    </row>
    <row r="3" spans="1:11" x14ac:dyDescent="0.2">
      <c r="D3" s="86"/>
    </row>
    <row r="4" spans="1:11" ht="29.25" customHeight="1" x14ac:dyDescent="0.2">
      <c r="A4" s="208" t="s">
        <v>457</v>
      </c>
      <c r="B4" s="208"/>
      <c r="C4" s="208"/>
      <c r="D4" s="208"/>
      <c r="E4" s="57"/>
    </row>
    <row r="5" spans="1:11" s="1" customFormat="1" ht="15.75" customHeight="1" x14ac:dyDescent="0.25">
      <c r="A5" s="31"/>
      <c r="B5" s="32"/>
      <c r="C5" s="32"/>
      <c r="D5" s="55" t="s">
        <v>217</v>
      </c>
      <c r="E5" s="56"/>
    </row>
    <row r="6" spans="1:11" s="3" customFormat="1" ht="33" customHeight="1" x14ac:dyDescent="0.2">
      <c r="A6" s="33" t="s">
        <v>131</v>
      </c>
      <c r="B6" s="2" t="s">
        <v>0</v>
      </c>
      <c r="C6" s="2" t="s">
        <v>88</v>
      </c>
      <c r="D6" s="2" t="s">
        <v>130</v>
      </c>
      <c r="E6" s="34" t="s">
        <v>1</v>
      </c>
    </row>
    <row r="7" spans="1:11" s="7" customFormat="1" ht="15.75" x14ac:dyDescent="0.25">
      <c r="A7" s="4" t="s">
        <v>2</v>
      </c>
      <c r="B7" s="5" t="s">
        <v>3</v>
      </c>
      <c r="C7" s="6">
        <f>SUM(C8:C16)</f>
        <v>761966.2</v>
      </c>
      <c r="D7" s="6">
        <f>SUM(D8:D16)</f>
        <v>752559.79999999993</v>
      </c>
      <c r="E7" s="35">
        <f t="shared" ref="E7:E42" si="0">SUM(D7/C7*100)</f>
        <v>98.765509546223967</v>
      </c>
      <c r="G7" s="52"/>
      <c r="H7" s="58"/>
      <c r="I7" s="58"/>
      <c r="J7" s="44"/>
      <c r="K7" s="44"/>
    </row>
    <row r="8" spans="1:11" s="7" customFormat="1" ht="34.5" customHeight="1" x14ac:dyDescent="0.25">
      <c r="A8" s="36" t="s">
        <v>4</v>
      </c>
      <c r="B8" s="29" t="s">
        <v>5</v>
      </c>
      <c r="C8" s="39">
        <v>3344.4</v>
      </c>
      <c r="D8" s="39">
        <v>3181.4</v>
      </c>
      <c r="E8" s="37">
        <f t="shared" si="0"/>
        <v>95.126181078818334</v>
      </c>
      <c r="G8" s="45"/>
      <c r="H8" s="59"/>
      <c r="I8" s="59"/>
      <c r="J8" s="44"/>
      <c r="K8" s="44"/>
    </row>
    <row r="9" spans="1:11" s="7" customFormat="1" ht="48" customHeight="1" x14ac:dyDescent="0.25">
      <c r="A9" s="36" t="s">
        <v>6</v>
      </c>
      <c r="B9" s="29" t="s">
        <v>7</v>
      </c>
      <c r="C9" s="39">
        <v>42145.7</v>
      </c>
      <c r="D9" s="39">
        <v>39036.699999999997</v>
      </c>
      <c r="E9" s="37">
        <f t="shared" si="0"/>
        <v>92.623209485190657</v>
      </c>
      <c r="G9" s="45"/>
      <c r="H9" s="59"/>
      <c r="I9" s="59"/>
      <c r="J9" s="44"/>
      <c r="K9" s="44"/>
    </row>
    <row r="10" spans="1:11" s="7" customFormat="1" ht="46.5" customHeight="1" x14ac:dyDescent="0.25">
      <c r="A10" s="36" t="s">
        <v>8</v>
      </c>
      <c r="B10" s="29" t="s">
        <v>9</v>
      </c>
      <c r="C10" s="39">
        <v>315646.59999999998</v>
      </c>
      <c r="D10" s="39">
        <v>314795.59999999998</v>
      </c>
      <c r="E10" s="37">
        <f t="shared" si="0"/>
        <v>99.730394688236785</v>
      </c>
      <c r="G10" s="45"/>
      <c r="H10" s="59"/>
      <c r="I10" s="59"/>
      <c r="J10" s="44"/>
      <c r="K10" s="44"/>
    </row>
    <row r="11" spans="1:11" s="7" customFormat="1" ht="15" x14ac:dyDescent="0.25">
      <c r="A11" s="36" t="s">
        <v>10</v>
      </c>
      <c r="B11" s="29" t="s">
        <v>11</v>
      </c>
      <c r="C11" s="39">
        <v>483.6</v>
      </c>
      <c r="D11" s="39">
        <v>412.6</v>
      </c>
      <c r="E11" s="37">
        <f t="shared" si="0"/>
        <v>85.318444995864354</v>
      </c>
      <c r="G11" s="45"/>
      <c r="H11" s="59"/>
      <c r="I11" s="59"/>
      <c r="J11" s="44"/>
      <c r="K11" s="44"/>
    </row>
    <row r="12" spans="1:11" s="7" customFormat="1" ht="30.75" customHeight="1" x14ac:dyDescent="0.25">
      <c r="A12" s="36" t="s">
        <v>12</v>
      </c>
      <c r="B12" s="29" t="s">
        <v>13</v>
      </c>
      <c r="C12" s="39">
        <v>81851</v>
      </c>
      <c r="D12" s="39">
        <v>80574.8</v>
      </c>
      <c r="E12" s="37">
        <f t="shared" si="0"/>
        <v>98.440825402255314</v>
      </c>
      <c r="G12" s="45"/>
      <c r="H12" s="59"/>
      <c r="I12" s="59"/>
      <c r="J12" s="44"/>
      <c r="K12" s="44"/>
    </row>
    <row r="13" spans="1:11" s="7" customFormat="1" ht="15" x14ac:dyDescent="0.25">
      <c r="A13" s="36" t="s">
        <v>14</v>
      </c>
      <c r="B13" s="29" t="s">
        <v>15</v>
      </c>
      <c r="C13" s="39">
        <v>2033.3</v>
      </c>
      <c r="D13" s="39">
        <v>2033.3</v>
      </c>
      <c r="E13" s="37">
        <f t="shared" si="0"/>
        <v>100</v>
      </c>
      <c r="G13" s="45"/>
      <c r="H13" s="59"/>
      <c r="I13" s="59"/>
      <c r="J13" s="44"/>
      <c r="K13" s="44"/>
    </row>
    <row r="14" spans="1:11" s="7" customFormat="1" ht="15" x14ac:dyDescent="0.25">
      <c r="A14" s="36" t="s">
        <v>16</v>
      </c>
      <c r="B14" s="8" t="s">
        <v>17</v>
      </c>
      <c r="C14" s="39">
        <v>0</v>
      </c>
      <c r="D14" s="39">
        <v>0</v>
      </c>
      <c r="E14" s="38"/>
      <c r="G14" s="45"/>
      <c r="H14" s="59"/>
      <c r="I14" s="59"/>
      <c r="J14" s="44"/>
      <c r="K14" s="44"/>
    </row>
    <row r="15" spans="1:11" s="7" customFormat="1" ht="15" hidden="1" x14ac:dyDescent="0.25">
      <c r="A15" s="36" t="s">
        <v>430</v>
      </c>
      <c r="B15" s="8" t="s">
        <v>431</v>
      </c>
      <c r="C15" s="39">
        <v>0</v>
      </c>
      <c r="D15" s="39">
        <v>0</v>
      </c>
      <c r="E15" s="37"/>
      <c r="G15" s="45"/>
      <c r="H15" s="59"/>
      <c r="I15" s="59"/>
      <c r="J15" s="44"/>
      <c r="K15" s="44"/>
    </row>
    <row r="16" spans="1:11" s="7" customFormat="1" ht="15" x14ac:dyDescent="0.25">
      <c r="A16" s="36" t="s">
        <v>18</v>
      </c>
      <c r="B16" s="29" t="s">
        <v>19</v>
      </c>
      <c r="C16" s="39">
        <v>316461.59999999998</v>
      </c>
      <c r="D16" s="39">
        <v>312525.40000000002</v>
      </c>
      <c r="E16" s="37">
        <f t="shared" si="0"/>
        <v>98.756184004631223</v>
      </c>
      <c r="G16" s="45"/>
      <c r="H16" s="59"/>
      <c r="I16" s="59"/>
      <c r="J16" s="44"/>
      <c r="K16" s="44"/>
    </row>
    <row r="17" spans="1:11" s="7" customFormat="1" ht="15.75" x14ac:dyDescent="0.25">
      <c r="A17" s="4" t="s">
        <v>20</v>
      </c>
      <c r="B17" s="5" t="s">
        <v>21</v>
      </c>
      <c r="C17" s="9">
        <f>SUM(C18)</f>
        <v>804.9</v>
      </c>
      <c r="D17" s="9">
        <f>SUM(D18)</f>
        <v>804.9</v>
      </c>
      <c r="E17" s="35">
        <f t="shared" si="0"/>
        <v>100</v>
      </c>
      <c r="G17" s="52"/>
      <c r="H17" s="60"/>
      <c r="I17" s="60"/>
      <c r="J17" s="44"/>
      <c r="K17" s="44"/>
    </row>
    <row r="18" spans="1:11" s="7" customFormat="1" ht="15" x14ac:dyDescent="0.25">
      <c r="A18" s="36" t="s">
        <v>22</v>
      </c>
      <c r="B18" s="8" t="s">
        <v>23</v>
      </c>
      <c r="C18" s="39">
        <v>804.9</v>
      </c>
      <c r="D18" s="39">
        <v>804.9</v>
      </c>
      <c r="E18" s="40">
        <f t="shared" si="0"/>
        <v>100</v>
      </c>
      <c r="G18" s="45"/>
      <c r="H18" s="59"/>
      <c r="I18" s="59"/>
      <c r="J18" s="44"/>
      <c r="K18" s="44"/>
    </row>
    <row r="19" spans="1:11" s="7" customFormat="1" ht="17.25" customHeight="1" x14ac:dyDescent="0.25">
      <c r="A19" s="4" t="s">
        <v>24</v>
      </c>
      <c r="B19" s="5" t="s">
        <v>25</v>
      </c>
      <c r="C19" s="9">
        <f>C20</f>
        <v>142117.79999999999</v>
      </c>
      <c r="D19" s="9">
        <f>D20</f>
        <v>141567.6</v>
      </c>
      <c r="E19" s="35">
        <f t="shared" si="0"/>
        <v>99.612856376892992</v>
      </c>
      <c r="G19" s="52"/>
      <c r="H19" s="60"/>
      <c r="I19" s="60"/>
      <c r="J19" s="44"/>
      <c r="K19" s="44"/>
    </row>
    <row r="20" spans="1:11" s="7" customFormat="1" ht="30" customHeight="1" x14ac:dyDescent="0.25">
      <c r="A20" s="36" t="s">
        <v>432</v>
      </c>
      <c r="B20" s="48" t="s">
        <v>434</v>
      </c>
      <c r="C20" s="39">
        <v>142117.79999999999</v>
      </c>
      <c r="D20" s="39">
        <v>141567.6</v>
      </c>
      <c r="E20" s="40">
        <f t="shared" si="0"/>
        <v>99.612856376892992</v>
      </c>
      <c r="G20" s="45"/>
      <c r="H20" s="59"/>
      <c r="I20" s="59"/>
      <c r="J20" s="44"/>
      <c r="K20" s="44"/>
    </row>
    <row r="21" spans="1:11" s="7" customFormat="1" ht="15.75" x14ac:dyDescent="0.25">
      <c r="A21" s="4" t="s">
        <v>26</v>
      </c>
      <c r="B21" s="5" t="s">
        <v>27</v>
      </c>
      <c r="C21" s="9">
        <f>SUM(C24+C26+C23+C25+C22)</f>
        <v>4206526.0999999996</v>
      </c>
      <c r="D21" s="9">
        <f>SUM(D24+D26+D23+D25+D22)</f>
        <v>3745987.5</v>
      </c>
      <c r="E21" s="35">
        <f t="shared" si="0"/>
        <v>89.051806905465298</v>
      </c>
      <c r="G21" s="51"/>
      <c r="H21" s="60"/>
      <c r="I21" s="60"/>
      <c r="J21" s="44"/>
      <c r="K21" s="44"/>
    </row>
    <row r="22" spans="1:11" s="7" customFormat="1" ht="15.75" x14ac:dyDescent="0.25">
      <c r="A22" s="10" t="s">
        <v>28</v>
      </c>
      <c r="B22" s="11" t="s">
        <v>29</v>
      </c>
      <c r="C22" s="39">
        <v>11554</v>
      </c>
      <c r="D22" s="39">
        <v>11436.1</v>
      </c>
      <c r="E22" s="40">
        <f t="shared" si="0"/>
        <v>98.979574173446423</v>
      </c>
      <c r="G22" s="50"/>
      <c r="H22" s="59"/>
      <c r="I22" s="59"/>
      <c r="J22" s="44"/>
      <c r="K22" s="44"/>
    </row>
    <row r="23" spans="1:11" s="7" customFormat="1" ht="15" x14ac:dyDescent="0.25">
      <c r="A23" s="36" t="s">
        <v>30</v>
      </c>
      <c r="B23" s="8" t="s">
        <v>31</v>
      </c>
      <c r="C23" s="39">
        <v>1625489.1</v>
      </c>
      <c r="D23" s="39">
        <v>1500262.2</v>
      </c>
      <c r="E23" s="40">
        <f t="shared" si="0"/>
        <v>92.296048001798354</v>
      </c>
      <c r="G23" s="50"/>
      <c r="H23" s="59"/>
      <c r="I23" s="59"/>
      <c r="J23" s="44"/>
      <c r="K23" s="44"/>
    </row>
    <row r="24" spans="1:11" s="7" customFormat="1" ht="15" x14ac:dyDescent="0.25">
      <c r="A24" s="36" t="s">
        <v>32</v>
      </c>
      <c r="B24" s="8" t="s">
        <v>33</v>
      </c>
      <c r="C24" s="39">
        <v>328851.20000000001</v>
      </c>
      <c r="D24" s="39">
        <v>320807.59999999998</v>
      </c>
      <c r="E24" s="40">
        <f t="shared" si="0"/>
        <v>97.554030515929384</v>
      </c>
      <c r="G24" s="50"/>
      <c r="H24" s="59"/>
      <c r="I24" s="59"/>
      <c r="J24" s="44"/>
      <c r="K24" s="44"/>
    </row>
    <row r="25" spans="1:11" s="7" customFormat="1" ht="15" x14ac:dyDescent="0.25">
      <c r="A25" s="36" t="s">
        <v>34</v>
      </c>
      <c r="B25" s="49" t="s">
        <v>164</v>
      </c>
      <c r="C25" s="39">
        <v>1805765.9</v>
      </c>
      <c r="D25" s="39">
        <v>1713900.3</v>
      </c>
      <c r="E25" s="40">
        <f t="shared" si="0"/>
        <v>94.912651745168091</v>
      </c>
      <c r="G25" s="50"/>
      <c r="H25" s="59"/>
      <c r="I25" s="59"/>
      <c r="J25" s="44"/>
      <c r="K25" s="44"/>
    </row>
    <row r="26" spans="1:11" s="7" customFormat="1" ht="15" x14ac:dyDescent="0.25">
      <c r="A26" s="36" t="s">
        <v>35</v>
      </c>
      <c r="B26" s="29" t="s">
        <v>36</v>
      </c>
      <c r="C26" s="39">
        <v>434865.9</v>
      </c>
      <c r="D26" s="39">
        <v>199581.3</v>
      </c>
      <c r="E26" s="40">
        <f t="shared" si="0"/>
        <v>45.894906912682728</v>
      </c>
      <c r="G26" s="50"/>
      <c r="H26" s="59"/>
      <c r="I26" s="59"/>
      <c r="J26" s="44"/>
      <c r="K26" s="44"/>
    </row>
    <row r="27" spans="1:11" s="7" customFormat="1" ht="15.75" x14ac:dyDescent="0.25">
      <c r="A27" s="4" t="s">
        <v>37</v>
      </c>
      <c r="B27" s="5" t="s">
        <v>38</v>
      </c>
      <c r="C27" s="6">
        <f>SUM(C28+C29+C31+C30)</f>
        <v>4859095.3</v>
      </c>
      <c r="D27" s="6">
        <f>SUM(D28+D29+D31+D30)</f>
        <v>4473739.5</v>
      </c>
      <c r="E27" s="35">
        <f t="shared" si="0"/>
        <v>92.069392012130322</v>
      </c>
      <c r="G27" s="51"/>
      <c r="H27" s="60"/>
      <c r="I27" s="60"/>
      <c r="J27" s="44"/>
      <c r="K27" s="44"/>
    </row>
    <row r="28" spans="1:11" s="7" customFormat="1" ht="15" x14ac:dyDescent="0.25">
      <c r="A28" s="36" t="s">
        <v>39</v>
      </c>
      <c r="B28" s="8" t="s">
        <v>40</v>
      </c>
      <c r="C28" s="39">
        <v>558698</v>
      </c>
      <c r="D28" s="39">
        <v>295321.2</v>
      </c>
      <c r="E28" s="40">
        <f t="shared" si="0"/>
        <v>52.858825340344872</v>
      </c>
      <c r="G28" s="50"/>
      <c r="H28" s="59"/>
      <c r="I28" s="59"/>
      <c r="J28" s="44"/>
      <c r="K28" s="44"/>
    </row>
    <row r="29" spans="1:11" s="7" customFormat="1" ht="15" x14ac:dyDescent="0.25">
      <c r="A29" s="36" t="s">
        <v>41</v>
      </c>
      <c r="B29" s="8" t="s">
        <v>42</v>
      </c>
      <c r="C29" s="39">
        <v>3127352.4</v>
      </c>
      <c r="D29" s="39">
        <v>3043565.3</v>
      </c>
      <c r="E29" s="40">
        <f t="shared" si="0"/>
        <v>97.320829593748371</v>
      </c>
      <c r="G29" s="50"/>
      <c r="H29" s="59"/>
      <c r="I29" s="59"/>
      <c r="J29" s="44"/>
      <c r="K29" s="44"/>
    </row>
    <row r="30" spans="1:11" s="7" customFormat="1" ht="15" x14ac:dyDescent="0.25">
      <c r="A30" s="36" t="s">
        <v>43</v>
      </c>
      <c r="B30" s="8" t="s">
        <v>44</v>
      </c>
      <c r="C30" s="39">
        <v>1006727.9</v>
      </c>
      <c r="D30" s="39">
        <v>968681.5</v>
      </c>
      <c r="E30" s="40">
        <f t="shared" si="0"/>
        <v>96.220786172708628</v>
      </c>
      <c r="G30" s="50"/>
      <c r="H30" s="59"/>
      <c r="I30" s="59"/>
      <c r="J30" s="44"/>
      <c r="K30" s="44"/>
    </row>
    <row r="31" spans="1:11" s="7" customFormat="1" ht="15.75" customHeight="1" x14ac:dyDescent="0.25">
      <c r="A31" s="36" t="s">
        <v>45</v>
      </c>
      <c r="B31" s="8" t="s">
        <v>46</v>
      </c>
      <c r="C31" s="39">
        <v>166317</v>
      </c>
      <c r="D31" s="39">
        <v>166171.5</v>
      </c>
      <c r="E31" s="40">
        <f t="shared" si="0"/>
        <v>99.9125164595321</v>
      </c>
      <c r="G31" s="50"/>
      <c r="H31" s="59"/>
      <c r="I31" s="59"/>
      <c r="J31" s="44"/>
      <c r="K31" s="44"/>
    </row>
    <row r="32" spans="1:11" s="7" customFormat="1" ht="15.75" customHeight="1" x14ac:dyDescent="0.25">
      <c r="A32" s="4" t="s">
        <v>458</v>
      </c>
      <c r="B32" s="5" t="s">
        <v>459</v>
      </c>
      <c r="C32" s="87">
        <f>C33</f>
        <v>5946.2</v>
      </c>
      <c r="D32" s="87">
        <f>D33</f>
        <v>4293.3999999999996</v>
      </c>
      <c r="E32" s="35">
        <f t="shared" si="0"/>
        <v>72.204096734048633</v>
      </c>
      <c r="G32" s="50"/>
      <c r="H32" s="59"/>
      <c r="I32" s="59"/>
      <c r="J32" s="44"/>
      <c r="K32" s="44"/>
    </row>
    <row r="33" spans="1:11" s="7" customFormat="1" ht="15.75" customHeight="1" x14ac:dyDescent="0.25">
      <c r="A33" s="36" t="s">
        <v>460</v>
      </c>
      <c r="B33" s="8" t="s">
        <v>461</v>
      </c>
      <c r="C33" s="39">
        <v>5946.2</v>
      </c>
      <c r="D33" s="39">
        <v>4293.3999999999996</v>
      </c>
      <c r="E33" s="40">
        <f t="shared" si="0"/>
        <v>72.204096734048633</v>
      </c>
      <c r="G33" s="50"/>
      <c r="H33" s="59"/>
      <c r="I33" s="59"/>
      <c r="J33" s="44"/>
      <c r="K33" s="44"/>
    </row>
    <row r="34" spans="1:11" s="7" customFormat="1" ht="15.75" x14ac:dyDescent="0.25">
      <c r="A34" s="4" t="s">
        <v>47</v>
      </c>
      <c r="B34" s="5" t="s">
        <v>48</v>
      </c>
      <c r="C34" s="9">
        <f>SUM(C35+C36+C38+C39)+C37</f>
        <v>5071788.5999999996</v>
      </c>
      <c r="D34" s="9">
        <f>SUM(D35+D36+D38+D39)+D37</f>
        <v>5013383.3000000007</v>
      </c>
      <c r="E34" s="35">
        <f t="shared" si="0"/>
        <v>98.848427949067144</v>
      </c>
      <c r="G34" s="51"/>
      <c r="H34" s="60"/>
      <c r="I34" s="60"/>
      <c r="J34" s="44"/>
      <c r="K34" s="44"/>
    </row>
    <row r="35" spans="1:11" s="7" customFormat="1" ht="15" x14ac:dyDescent="0.25">
      <c r="A35" s="36" t="s">
        <v>49</v>
      </c>
      <c r="B35" s="8" t="s">
        <v>50</v>
      </c>
      <c r="C35" s="39">
        <v>1522605</v>
      </c>
      <c r="D35" s="39">
        <v>1521274</v>
      </c>
      <c r="E35" s="40">
        <f t="shared" si="0"/>
        <v>99.912584025403831</v>
      </c>
      <c r="G35" s="47"/>
      <c r="H35" s="59"/>
      <c r="I35" s="59"/>
      <c r="J35" s="44"/>
      <c r="K35" s="44"/>
    </row>
    <row r="36" spans="1:11" s="7" customFormat="1" ht="15" x14ac:dyDescent="0.25">
      <c r="A36" s="36" t="s">
        <v>51</v>
      </c>
      <c r="B36" s="8" t="s">
        <v>52</v>
      </c>
      <c r="C36" s="39">
        <v>2968946</v>
      </c>
      <c r="D36" s="39">
        <v>2915517</v>
      </c>
      <c r="E36" s="40">
        <f t="shared" si="0"/>
        <v>98.200405126937312</v>
      </c>
      <c r="G36" s="47"/>
      <c r="H36" s="59"/>
      <c r="I36" s="59"/>
      <c r="J36" s="44"/>
      <c r="K36" s="44"/>
    </row>
    <row r="37" spans="1:11" s="7" customFormat="1" ht="15" x14ac:dyDescent="0.25">
      <c r="A37" s="36" t="s">
        <v>132</v>
      </c>
      <c r="B37" s="8" t="s">
        <v>133</v>
      </c>
      <c r="C37" s="39">
        <v>411298.3</v>
      </c>
      <c r="D37" s="39">
        <v>410221.2</v>
      </c>
      <c r="E37" s="40">
        <f t="shared" si="0"/>
        <v>99.738121942152461</v>
      </c>
      <c r="G37" s="47"/>
      <c r="H37" s="59"/>
      <c r="I37" s="59"/>
      <c r="J37" s="44"/>
      <c r="K37" s="44"/>
    </row>
    <row r="38" spans="1:11" s="7" customFormat="1" ht="15" x14ac:dyDescent="0.25">
      <c r="A38" s="36" t="s">
        <v>53</v>
      </c>
      <c r="B38" s="8" t="s">
        <v>54</v>
      </c>
      <c r="C38" s="39">
        <v>31207.200000000001</v>
      </c>
      <c r="D38" s="39">
        <v>31205.200000000001</v>
      </c>
      <c r="E38" s="40">
        <f t="shared" si="0"/>
        <v>99.993591222538384</v>
      </c>
      <c r="G38" s="47"/>
      <c r="H38" s="59"/>
      <c r="I38" s="59"/>
      <c r="J38" s="44"/>
      <c r="K38" s="44"/>
    </row>
    <row r="39" spans="1:11" s="7" customFormat="1" ht="15" x14ac:dyDescent="0.25">
      <c r="A39" s="36" t="s">
        <v>55</v>
      </c>
      <c r="B39" s="8" t="s">
        <v>56</v>
      </c>
      <c r="C39" s="39">
        <v>137732.1</v>
      </c>
      <c r="D39" s="39">
        <v>135165.9</v>
      </c>
      <c r="E39" s="40">
        <f t="shared" si="0"/>
        <v>98.136817778861996</v>
      </c>
      <c r="G39" s="47"/>
      <c r="H39" s="59"/>
      <c r="I39" s="59"/>
      <c r="J39" s="44"/>
      <c r="K39" s="44"/>
    </row>
    <row r="40" spans="1:11" s="7" customFormat="1" ht="15.75" x14ac:dyDescent="0.25">
      <c r="A40" s="4" t="s">
        <v>57</v>
      </c>
      <c r="B40" s="5" t="s">
        <v>58</v>
      </c>
      <c r="C40" s="6">
        <f>SUM(C41+C42)</f>
        <v>355200.8</v>
      </c>
      <c r="D40" s="6">
        <f>SUM(D41+D42)</f>
        <v>355199.4</v>
      </c>
      <c r="E40" s="35">
        <f t="shared" si="0"/>
        <v>99.999605856743585</v>
      </c>
      <c r="G40" s="51"/>
      <c r="H40" s="60"/>
      <c r="I40" s="60"/>
      <c r="J40" s="44"/>
      <c r="K40" s="44"/>
    </row>
    <row r="41" spans="1:11" s="12" customFormat="1" ht="15.75" x14ac:dyDescent="0.25">
      <c r="A41" s="36" t="s">
        <v>59</v>
      </c>
      <c r="B41" s="8" t="s">
        <v>60</v>
      </c>
      <c r="C41" s="39">
        <v>286606.5</v>
      </c>
      <c r="D41" s="39">
        <v>286605.90000000002</v>
      </c>
      <c r="E41" s="40">
        <f t="shared" si="0"/>
        <v>99.999790653736056</v>
      </c>
      <c r="G41" s="47"/>
      <c r="H41" s="59"/>
      <c r="I41" s="59"/>
      <c r="J41" s="44"/>
      <c r="K41" s="44"/>
    </row>
    <row r="42" spans="1:11" s="7" customFormat="1" ht="15.75" customHeight="1" x14ac:dyDescent="0.25">
      <c r="A42" s="36" t="s">
        <v>61</v>
      </c>
      <c r="B42" s="8" t="s">
        <v>62</v>
      </c>
      <c r="C42" s="39">
        <v>68594.3</v>
      </c>
      <c r="D42" s="39">
        <v>68593.5</v>
      </c>
      <c r="E42" s="40">
        <f t="shared" si="0"/>
        <v>99.998833722335519</v>
      </c>
      <c r="G42" s="47"/>
      <c r="H42" s="59"/>
      <c r="I42" s="59"/>
      <c r="J42" s="44"/>
      <c r="K42" s="44"/>
    </row>
    <row r="43" spans="1:11" s="7" customFormat="1" ht="15.75" x14ac:dyDescent="0.25">
      <c r="A43" s="4" t="s">
        <v>63</v>
      </c>
      <c r="B43" s="5" t="s">
        <v>64</v>
      </c>
      <c r="C43" s="6">
        <f>SUM(C44+C45+C46)</f>
        <v>410190.80000000005</v>
      </c>
      <c r="D43" s="6">
        <f>SUM(D44+D45+D46)</f>
        <v>404825.59999999998</v>
      </c>
      <c r="E43" s="35">
        <f t="shared" ref="E43:E54" si="1">SUM(D43/C43*100)</f>
        <v>98.692023321829723</v>
      </c>
      <c r="G43" s="46"/>
      <c r="H43" s="60"/>
      <c r="I43" s="60"/>
      <c r="J43" s="44"/>
      <c r="K43" s="44"/>
    </row>
    <row r="44" spans="1:11" s="12" customFormat="1" ht="15.75" x14ac:dyDescent="0.25">
      <c r="A44" s="36" t="s">
        <v>65</v>
      </c>
      <c r="B44" s="29" t="s">
        <v>66</v>
      </c>
      <c r="C44" s="39">
        <v>10553.1</v>
      </c>
      <c r="D44" s="39">
        <v>10553.1</v>
      </c>
      <c r="E44" s="40">
        <f t="shared" si="1"/>
        <v>100</v>
      </c>
      <c r="G44" s="47"/>
      <c r="H44" s="59"/>
      <c r="I44" s="59"/>
      <c r="J44" s="44"/>
      <c r="K44" s="44"/>
    </row>
    <row r="45" spans="1:11" s="7" customFormat="1" ht="15" x14ac:dyDescent="0.25">
      <c r="A45" s="36" t="s">
        <v>67</v>
      </c>
      <c r="B45" s="29" t="s">
        <v>68</v>
      </c>
      <c r="C45" s="39">
        <v>88173.8</v>
      </c>
      <c r="D45" s="39">
        <v>83420</v>
      </c>
      <c r="E45" s="40">
        <f t="shared" si="1"/>
        <v>94.608602555407614</v>
      </c>
      <c r="G45" s="47"/>
      <c r="H45" s="59"/>
      <c r="I45" s="59"/>
      <c r="J45" s="44"/>
      <c r="K45" s="44"/>
    </row>
    <row r="46" spans="1:11" s="7" customFormat="1" ht="15" x14ac:dyDescent="0.25">
      <c r="A46" s="36" t="s">
        <v>69</v>
      </c>
      <c r="B46" s="29" t="s">
        <v>70</v>
      </c>
      <c r="C46" s="39">
        <v>311463.90000000002</v>
      </c>
      <c r="D46" s="39">
        <v>310852.5</v>
      </c>
      <c r="E46" s="40">
        <f t="shared" si="1"/>
        <v>99.803701167294179</v>
      </c>
      <c r="G46" s="47"/>
      <c r="H46" s="59"/>
      <c r="I46" s="59"/>
      <c r="J46" s="44"/>
      <c r="K46" s="44"/>
    </row>
    <row r="47" spans="1:11" s="7" customFormat="1" ht="15.75" x14ac:dyDescent="0.25">
      <c r="A47" s="4" t="s">
        <v>71</v>
      </c>
      <c r="B47" s="5" t="s">
        <v>72</v>
      </c>
      <c r="C47" s="9">
        <f>SUM(C48+C49)</f>
        <v>100995.4</v>
      </c>
      <c r="D47" s="9">
        <f>SUM(D48+D49)</f>
        <v>100457</v>
      </c>
      <c r="E47" s="41">
        <f t="shared" si="1"/>
        <v>99.466906413559428</v>
      </c>
      <c r="G47" s="46"/>
      <c r="H47" s="60"/>
      <c r="I47" s="60"/>
      <c r="J47" s="44"/>
      <c r="K47" s="44"/>
    </row>
    <row r="48" spans="1:11" s="7" customFormat="1" ht="15" x14ac:dyDescent="0.25">
      <c r="A48" s="36" t="s">
        <v>73</v>
      </c>
      <c r="B48" s="29" t="s">
        <v>74</v>
      </c>
      <c r="C48" s="39">
        <v>62458.5</v>
      </c>
      <c r="D48" s="39">
        <v>62458.5</v>
      </c>
      <c r="E48" s="40">
        <f t="shared" si="1"/>
        <v>100</v>
      </c>
      <c r="G48" s="47"/>
      <c r="H48" s="59"/>
      <c r="I48" s="59"/>
      <c r="J48" s="44"/>
      <c r="K48" s="44"/>
    </row>
    <row r="49" spans="1:11" s="7" customFormat="1" ht="15" x14ac:dyDescent="0.25">
      <c r="A49" s="36" t="s">
        <v>75</v>
      </c>
      <c r="B49" s="29" t="s">
        <v>76</v>
      </c>
      <c r="C49" s="39">
        <v>38536.9</v>
      </c>
      <c r="D49" s="39">
        <v>37998.5</v>
      </c>
      <c r="E49" s="40">
        <f t="shared" si="1"/>
        <v>98.602897482672446</v>
      </c>
      <c r="G49" s="47"/>
      <c r="H49" s="59"/>
      <c r="I49" s="59"/>
      <c r="J49" s="44"/>
      <c r="K49" s="44"/>
    </row>
    <row r="50" spans="1:11" s="7" customFormat="1" ht="15.75" x14ac:dyDescent="0.25">
      <c r="A50" s="4" t="s">
        <v>77</v>
      </c>
      <c r="B50" s="5" t="s">
        <v>78</v>
      </c>
      <c r="C50" s="9">
        <f>SUM(C51)</f>
        <v>30772.3</v>
      </c>
      <c r="D50" s="9">
        <f>SUM(D51)</f>
        <v>30772.3</v>
      </c>
      <c r="E50" s="41">
        <f t="shared" si="1"/>
        <v>100</v>
      </c>
      <c r="G50" s="46"/>
      <c r="H50" s="60"/>
      <c r="I50" s="60"/>
      <c r="J50" s="44"/>
      <c r="K50" s="44"/>
    </row>
    <row r="51" spans="1:11" s="7" customFormat="1" ht="15" x14ac:dyDescent="0.25">
      <c r="A51" s="36" t="s">
        <v>79</v>
      </c>
      <c r="B51" s="29" t="s">
        <v>80</v>
      </c>
      <c r="C51" s="39">
        <v>30772.3</v>
      </c>
      <c r="D51" s="39">
        <v>30772.3</v>
      </c>
      <c r="E51" s="40">
        <f t="shared" si="1"/>
        <v>100</v>
      </c>
      <c r="G51" s="47"/>
      <c r="H51" s="59"/>
      <c r="I51" s="59"/>
      <c r="J51" s="44"/>
      <c r="K51" s="44"/>
    </row>
    <row r="52" spans="1:11" s="7" customFormat="1" ht="19.5" customHeight="1" x14ac:dyDescent="0.25">
      <c r="A52" s="4" t="s">
        <v>81</v>
      </c>
      <c r="B52" s="42" t="s">
        <v>433</v>
      </c>
      <c r="C52" s="9">
        <f>SUM(C53)</f>
        <v>65629.7</v>
      </c>
      <c r="D52" s="9">
        <f>SUM(D53)</f>
        <v>65173.2</v>
      </c>
      <c r="E52" s="41">
        <f t="shared" si="1"/>
        <v>99.304430768386879</v>
      </c>
      <c r="G52" s="46"/>
      <c r="H52" s="60"/>
      <c r="I52" s="60"/>
      <c r="J52" s="44"/>
      <c r="K52" s="44"/>
    </row>
    <row r="53" spans="1:11" s="7" customFormat="1" ht="18" customHeight="1" x14ac:dyDescent="0.25">
      <c r="A53" s="36" t="s">
        <v>82</v>
      </c>
      <c r="B53" s="29" t="s">
        <v>337</v>
      </c>
      <c r="C53" s="39">
        <v>65629.7</v>
      </c>
      <c r="D53" s="39">
        <v>65173.2</v>
      </c>
      <c r="E53" s="40">
        <f t="shared" si="1"/>
        <v>99.304430768386879</v>
      </c>
      <c r="G53" s="47"/>
      <c r="H53" s="59"/>
      <c r="I53" s="59"/>
      <c r="J53" s="44"/>
      <c r="K53" s="44"/>
    </row>
    <row r="54" spans="1:11" s="7" customFormat="1" ht="19.5" customHeight="1" x14ac:dyDescent="0.25">
      <c r="A54" s="4" t="s">
        <v>83</v>
      </c>
      <c r="B54" s="13" t="s">
        <v>84</v>
      </c>
      <c r="C54" s="9">
        <f>SUM(C7+C17+C19+C21+C27+C34+C40+C43+C47+C50+C52)+C32</f>
        <v>16011034.100000001</v>
      </c>
      <c r="D54" s="9">
        <f>SUM(D7+D17+D19+D21+D27+D34+D40+D43+D47+D50+D52)+D32</f>
        <v>15088763.500000002</v>
      </c>
      <c r="E54" s="35">
        <f t="shared" si="1"/>
        <v>94.239781176907243</v>
      </c>
      <c r="G54" s="46"/>
      <c r="H54" s="61"/>
      <c r="I54" s="61"/>
      <c r="J54" s="44"/>
      <c r="K54" s="44"/>
    </row>
    <row r="55" spans="1:11" s="7" customFormat="1" ht="25.5" x14ac:dyDescent="0.25">
      <c r="A55" s="14"/>
      <c r="B55" s="15" t="s">
        <v>1114</v>
      </c>
      <c r="C55" s="9">
        <f>'Приложение №1 доходы'!C8-'Прил № 3 рпр'!C54</f>
        <v>-227446.50000000186</v>
      </c>
      <c r="D55" s="9">
        <f>'Приложение №1 доходы'!D8-'Прил № 3 рпр'!D54</f>
        <v>-108310.00000000186</v>
      </c>
      <c r="E55" s="43"/>
      <c r="J55" s="44"/>
      <c r="K55" s="44"/>
    </row>
    <row r="56" spans="1:11" s="12" customFormat="1" ht="15.75" x14ac:dyDescent="0.25">
      <c r="A56" s="16"/>
      <c r="B56" s="16"/>
      <c r="C56" s="16"/>
      <c r="D56" s="16"/>
      <c r="E56" s="16"/>
      <c r="J56" s="44"/>
      <c r="K56" s="44"/>
    </row>
    <row r="57" spans="1:11" x14ac:dyDescent="0.2">
      <c r="B57" s="17"/>
      <c r="E57" s="17"/>
    </row>
    <row r="58" spans="1:11" x14ac:dyDescent="0.2">
      <c r="B58" s="17"/>
      <c r="E58" s="17"/>
    </row>
    <row r="59" spans="1:11" x14ac:dyDescent="0.2">
      <c r="B59" s="17"/>
      <c r="E59" s="17"/>
    </row>
    <row r="60" spans="1:11" x14ac:dyDescent="0.2">
      <c r="B60" s="17"/>
      <c r="C60" s="53"/>
      <c r="E60" s="17"/>
    </row>
    <row r="61" spans="1:11" x14ac:dyDescent="0.2">
      <c r="B61" s="17"/>
      <c r="E61" s="17"/>
    </row>
    <row r="62" spans="1:11" x14ac:dyDescent="0.2">
      <c r="B62" s="17"/>
      <c r="D62" s="53"/>
      <c r="E62" s="53"/>
    </row>
    <row r="63" spans="1:11" x14ac:dyDescent="0.2">
      <c r="B63" s="17"/>
      <c r="E63" s="17"/>
    </row>
    <row r="64" spans="1:11" x14ac:dyDescent="0.2">
      <c r="B64" s="17"/>
      <c r="E64" s="17"/>
    </row>
    <row r="65" s="17" customFormat="1" x14ac:dyDescent="0.2"/>
    <row r="66" s="17" customFormat="1" x14ac:dyDescent="0.2"/>
    <row r="67" s="17" customFormat="1" x14ac:dyDescent="0.2"/>
    <row r="68" s="17" customFormat="1" x14ac:dyDescent="0.2"/>
    <row r="69" s="17" customFormat="1" x14ac:dyDescent="0.2"/>
    <row r="70" s="17" customFormat="1" x14ac:dyDescent="0.2"/>
    <row r="71" s="17" customFormat="1" x14ac:dyDescent="0.2"/>
    <row r="72" s="17" customFormat="1" x14ac:dyDescent="0.2"/>
    <row r="73" s="17" customFormat="1" x14ac:dyDescent="0.2"/>
    <row r="74" s="17" customFormat="1" x14ac:dyDescent="0.2"/>
    <row r="75" s="17" customFormat="1" x14ac:dyDescent="0.2"/>
    <row r="76" s="17" customFormat="1" x14ac:dyDescent="0.2"/>
    <row r="77" s="17" customFormat="1" x14ac:dyDescent="0.2"/>
    <row r="78" s="17" customFormat="1" x14ac:dyDescent="0.2"/>
    <row r="79" s="17" customFormat="1" x14ac:dyDescent="0.2"/>
    <row r="80" s="17" customFormat="1" x14ac:dyDescent="0.2"/>
    <row r="81" s="17" customFormat="1" x14ac:dyDescent="0.2"/>
    <row r="82" s="17" customFormat="1" x14ac:dyDescent="0.2"/>
    <row r="83" s="17" customFormat="1" x14ac:dyDescent="0.2"/>
    <row r="84" s="17" customFormat="1" x14ac:dyDescent="0.2"/>
    <row r="85" s="17" customFormat="1" x14ac:dyDescent="0.2"/>
    <row r="86" s="17" customFormat="1" x14ac:dyDescent="0.2"/>
  </sheetData>
  <mergeCells count="2">
    <mergeCell ref="A4:D4"/>
    <mergeCell ref="C1:D1"/>
  </mergeCells>
  <pageMargins left="0.78740157480314965" right="7.874015748031496E-2" top="0.35433070866141736" bottom="0.19685039370078741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N22" sqref="N22"/>
    </sheetView>
  </sheetViews>
  <sheetFormatPr defaultColWidth="45.75" defaultRowHeight="12.75" x14ac:dyDescent="0.2"/>
  <cols>
    <col min="1" max="1" width="18.375" style="19" customWidth="1"/>
    <col min="2" max="2" width="47.875" style="68" customWidth="1"/>
    <col min="3" max="3" width="10.75" style="69" customWidth="1"/>
    <col min="4" max="4" width="10.5" style="69" customWidth="1"/>
    <col min="5" max="216" width="8" style="69" customWidth="1"/>
    <col min="217" max="217" width="18.375" style="69" customWidth="1"/>
    <col min="218" max="16384" width="45.75" style="69"/>
  </cols>
  <sheetData>
    <row r="1" spans="1:4" ht="40.5" customHeight="1" x14ac:dyDescent="0.2">
      <c r="C1" s="209" t="s">
        <v>1117</v>
      </c>
      <c r="D1" s="210"/>
    </row>
    <row r="2" spans="1:4" x14ac:dyDescent="0.2">
      <c r="C2" s="214" t="s">
        <v>1123</v>
      </c>
      <c r="D2" s="214"/>
    </row>
    <row r="3" spans="1:4" x14ac:dyDescent="0.2">
      <c r="C3" s="211"/>
      <c r="D3" s="211"/>
    </row>
    <row r="4" spans="1:4" ht="38.25" customHeight="1" x14ac:dyDescent="0.2">
      <c r="A4" s="212" t="s">
        <v>462</v>
      </c>
      <c r="B4" s="212"/>
      <c r="C4" s="212"/>
      <c r="D4" s="212"/>
    </row>
    <row r="6" spans="1:4" s="71" customFormat="1" ht="11.25" customHeight="1" x14ac:dyDescent="0.2">
      <c r="A6" s="20"/>
      <c r="B6" s="70"/>
      <c r="D6" s="21" t="s">
        <v>217</v>
      </c>
    </row>
    <row r="7" spans="1:4" s="3" customFormat="1" ht="30" customHeight="1" x14ac:dyDescent="0.2">
      <c r="A7" s="22" t="s">
        <v>87</v>
      </c>
      <c r="B7" s="54" t="s">
        <v>0</v>
      </c>
      <c r="C7" s="23" t="s">
        <v>88</v>
      </c>
      <c r="D7" s="24" t="s">
        <v>89</v>
      </c>
    </row>
    <row r="8" spans="1:4" s="25" customFormat="1" ht="25.5" customHeight="1" x14ac:dyDescent="0.25">
      <c r="A8" s="72" t="s">
        <v>90</v>
      </c>
      <c r="B8" s="73" t="s">
        <v>91</v>
      </c>
      <c r="C8" s="74">
        <f>SUM(C9+C14+C19)</f>
        <v>227446.5</v>
      </c>
      <c r="D8" s="74">
        <f>SUM(D9+D14+D19)</f>
        <v>108310</v>
      </c>
    </row>
    <row r="9" spans="1:4" s="26" customFormat="1" ht="24" customHeight="1" x14ac:dyDescent="0.25">
      <c r="A9" s="72" t="s">
        <v>92</v>
      </c>
      <c r="B9" s="75" t="s">
        <v>93</v>
      </c>
      <c r="C9" s="74">
        <f>SUM(C10+C12)</f>
        <v>-600000</v>
      </c>
      <c r="D9" s="74">
        <f>SUM(D10+D12)</f>
        <v>-600000</v>
      </c>
    </row>
    <row r="10" spans="1:4" s="27" customFormat="1" ht="24.75" customHeight="1" x14ac:dyDescent="0.25">
      <c r="A10" s="76" t="s">
        <v>94</v>
      </c>
      <c r="B10" s="77" t="s">
        <v>95</v>
      </c>
      <c r="C10" s="78">
        <f>C11</f>
        <v>100000</v>
      </c>
      <c r="D10" s="78">
        <f>D11</f>
        <v>100000</v>
      </c>
    </row>
    <row r="11" spans="1:4" s="27" customFormat="1" ht="27" customHeight="1" x14ac:dyDescent="0.25">
      <c r="A11" s="76" t="s">
        <v>96</v>
      </c>
      <c r="B11" s="77" t="s">
        <v>97</v>
      </c>
      <c r="C11" s="78">
        <v>100000</v>
      </c>
      <c r="D11" s="78">
        <v>100000</v>
      </c>
    </row>
    <row r="12" spans="1:4" s="27" customFormat="1" ht="27.75" customHeight="1" x14ac:dyDescent="0.25">
      <c r="A12" s="76" t="s">
        <v>98</v>
      </c>
      <c r="B12" s="77" t="s">
        <v>99</v>
      </c>
      <c r="C12" s="78">
        <f>C13</f>
        <v>-700000</v>
      </c>
      <c r="D12" s="78">
        <f>D13</f>
        <v>-700000</v>
      </c>
    </row>
    <row r="13" spans="1:4" s="27" customFormat="1" ht="27" customHeight="1" x14ac:dyDescent="0.25">
      <c r="A13" s="76" t="s">
        <v>100</v>
      </c>
      <c r="B13" s="77" t="s">
        <v>101</v>
      </c>
      <c r="C13" s="78">
        <v>-700000</v>
      </c>
      <c r="D13" s="78">
        <v>-700000</v>
      </c>
    </row>
    <row r="14" spans="1:4" s="28" customFormat="1" ht="26.25" customHeight="1" x14ac:dyDescent="0.25">
      <c r="A14" s="79" t="s">
        <v>102</v>
      </c>
      <c r="B14" s="80" t="s">
        <v>103</v>
      </c>
      <c r="C14" s="81">
        <f>C15+C17</f>
        <v>597764.5</v>
      </c>
      <c r="D14" s="81">
        <f>D15+D17</f>
        <v>597764.5</v>
      </c>
    </row>
    <row r="15" spans="1:4" s="28" customFormat="1" ht="26.25" customHeight="1" x14ac:dyDescent="0.25">
      <c r="A15" s="82" t="s">
        <v>104</v>
      </c>
      <c r="B15" s="77" t="s">
        <v>105</v>
      </c>
      <c r="C15" s="78">
        <f>C16</f>
        <v>900000</v>
      </c>
      <c r="D15" s="78">
        <f>D16</f>
        <v>900000</v>
      </c>
    </row>
    <row r="16" spans="1:4" s="27" customFormat="1" ht="37.5" customHeight="1" x14ac:dyDescent="0.25">
      <c r="A16" s="82" t="s">
        <v>106</v>
      </c>
      <c r="B16" s="77" t="s">
        <v>107</v>
      </c>
      <c r="C16" s="78">
        <v>900000</v>
      </c>
      <c r="D16" s="78">
        <v>900000</v>
      </c>
    </row>
    <row r="17" spans="1:4" s="27" customFormat="1" ht="36" customHeight="1" x14ac:dyDescent="0.25">
      <c r="A17" s="82" t="s">
        <v>108</v>
      </c>
      <c r="B17" s="77" t="s">
        <v>109</v>
      </c>
      <c r="C17" s="78">
        <f>C18</f>
        <v>-302235.5</v>
      </c>
      <c r="D17" s="78">
        <f>D18</f>
        <v>-302235.5</v>
      </c>
    </row>
    <row r="18" spans="1:4" s="27" customFormat="1" ht="38.25" customHeight="1" x14ac:dyDescent="0.25">
      <c r="A18" s="82" t="s">
        <v>110</v>
      </c>
      <c r="B18" s="77" t="s">
        <v>111</v>
      </c>
      <c r="C18" s="78">
        <v>-302235.5</v>
      </c>
      <c r="D18" s="78">
        <v>-302235.5</v>
      </c>
    </row>
    <row r="19" spans="1:4" s="27" customFormat="1" ht="14.25" customHeight="1" x14ac:dyDescent="0.25">
      <c r="A19" s="83" t="s">
        <v>112</v>
      </c>
      <c r="B19" s="80" t="s">
        <v>113</v>
      </c>
      <c r="C19" s="81">
        <f>C24+C20</f>
        <v>229682</v>
      </c>
      <c r="D19" s="81">
        <f>D24+D20</f>
        <v>110545.5</v>
      </c>
    </row>
    <row r="20" spans="1:4" s="27" customFormat="1" ht="16.5" customHeight="1" x14ac:dyDescent="0.25">
      <c r="A20" s="82" t="s">
        <v>114</v>
      </c>
      <c r="B20" s="77" t="s">
        <v>115</v>
      </c>
      <c r="C20" s="78">
        <f t="shared" ref="C20:D22" si="0">C21</f>
        <v>-16783587.600000001</v>
      </c>
      <c r="D20" s="78">
        <f t="shared" si="0"/>
        <v>-16165585.800000001</v>
      </c>
    </row>
    <row r="21" spans="1:4" s="27" customFormat="1" ht="15.75" customHeight="1" x14ac:dyDescent="0.25">
      <c r="A21" s="82" t="s">
        <v>116</v>
      </c>
      <c r="B21" s="77" t="s">
        <v>117</v>
      </c>
      <c r="C21" s="78">
        <f t="shared" si="0"/>
        <v>-16783587.600000001</v>
      </c>
      <c r="D21" s="78">
        <f t="shared" si="0"/>
        <v>-16165585.800000001</v>
      </c>
    </row>
    <row r="22" spans="1:4" s="27" customFormat="1" ht="16.5" customHeight="1" x14ac:dyDescent="0.25">
      <c r="A22" s="82" t="s">
        <v>118</v>
      </c>
      <c r="B22" s="77" t="s">
        <v>119</v>
      </c>
      <c r="C22" s="78">
        <f t="shared" si="0"/>
        <v>-16783587.600000001</v>
      </c>
      <c r="D22" s="78">
        <f t="shared" si="0"/>
        <v>-16165585.800000001</v>
      </c>
    </row>
    <row r="23" spans="1:4" s="27" customFormat="1" ht="25.5" customHeight="1" x14ac:dyDescent="0.25">
      <c r="A23" s="82" t="s">
        <v>120</v>
      </c>
      <c r="B23" s="77" t="s">
        <v>121</v>
      </c>
      <c r="C23" s="78">
        <v>-16783587.600000001</v>
      </c>
      <c r="D23" s="78">
        <v>-16165585.800000001</v>
      </c>
    </row>
    <row r="24" spans="1:4" s="27" customFormat="1" ht="16.5" customHeight="1" x14ac:dyDescent="0.25">
      <c r="A24" s="82" t="s">
        <v>122</v>
      </c>
      <c r="B24" s="77" t="s">
        <v>123</v>
      </c>
      <c r="C24" s="78">
        <f t="shared" ref="C24:D26" si="1">C25</f>
        <v>17013269.600000001</v>
      </c>
      <c r="D24" s="78">
        <f t="shared" si="1"/>
        <v>16276131.300000001</v>
      </c>
    </row>
    <row r="25" spans="1:4" s="27" customFormat="1" ht="15.75" customHeight="1" x14ac:dyDescent="0.25">
      <c r="A25" s="82" t="s">
        <v>124</v>
      </c>
      <c r="B25" s="77" t="s">
        <v>125</v>
      </c>
      <c r="C25" s="78">
        <f t="shared" si="1"/>
        <v>17013269.600000001</v>
      </c>
      <c r="D25" s="78">
        <f t="shared" si="1"/>
        <v>16276131.300000001</v>
      </c>
    </row>
    <row r="26" spans="1:4" s="27" customFormat="1" ht="15" customHeight="1" x14ac:dyDescent="0.25">
      <c r="A26" s="82" t="s">
        <v>126</v>
      </c>
      <c r="B26" s="77" t="s">
        <v>127</v>
      </c>
      <c r="C26" s="78">
        <f t="shared" si="1"/>
        <v>17013269.600000001</v>
      </c>
      <c r="D26" s="78">
        <f t="shared" si="1"/>
        <v>16276131.300000001</v>
      </c>
    </row>
    <row r="27" spans="1:4" s="27" customFormat="1" ht="27" customHeight="1" x14ac:dyDescent="0.25">
      <c r="A27" s="82" t="s">
        <v>128</v>
      </c>
      <c r="B27" s="77" t="s">
        <v>129</v>
      </c>
      <c r="C27" s="78">
        <v>17013269.600000001</v>
      </c>
      <c r="D27" s="78">
        <v>16276131.300000001</v>
      </c>
    </row>
    <row r="28" spans="1:4" x14ac:dyDescent="0.2">
      <c r="B28" s="84"/>
    </row>
    <row r="29" spans="1:4" x14ac:dyDescent="0.2">
      <c r="B29" s="84"/>
    </row>
    <row r="30" spans="1:4" x14ac:dyDescent="0.2">
      <c r="B30" s="84"/>
    </row>
    <row r="31" spans="1:4" x14ac:dyDescent="0.2">
      <c r="B31" s="84"/>
      <c r="C31" s="85"/>
    </row>
    <row r="32" spans="1:4" x14ac:dyDescent="0.2">
      <c r="B32" s="84"/>
      <c r="C32" s="85"/>
    </row>
    <row r="33" spans="2:3" x14ac:dyDescent="0.2">
      <c r="B33" s="84"/>
    </row>
    <row r="34" spans="2:3" x14ac:dyDescent="0.2">
      <c r="B34" s="84"/>
      <c r="C34" s="85"/>
    </row>
    <row r="35" spans="2:3" x14ac:dyDescent="0.2">
      <c r="B35" s="84"/>
    </row>
  </sheetData>
  <mergeCells count="4">
    <mergeCell ref="C1:D1"/>
    <mergeCell ref="C2:D2"/>
    <mergeCell ref="C3:D3"/>
    <mergeCell ref="A4:D4"/>
  </mergeCells>
  <pageMargins left="0.6692913385826772" right="0.23622047244094491" top="0.47244094488188981" bottom="0.23622047244094491" header="0" footer="0"/>
  <pageSetup paperSize="9" scale="9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Приложение №1 доходы</vt:lpstr>
      <vt:lpstr>Прил № 2 ведомственная</vt:lpstr>
      <vt:lpstr>Прил № 3 рпр</vt:lpstr>
      <vt:lpstr>Прил № 4 Источники </vt:lpstr>
      <vt:lpstr>'Прил № 2 ведомственная'!Заголовки_для_печати</vt:lpstr>
      <vt:lpstr>'Прил № 3 рпр'!Заголовки_для_печати</vt:lpstr>
      <vt:lpstr>'Прил № 4 Источники '!Заголовки_для_печати</vt:lpstr>
      <vt:lpstr>'Приложение №1 доходы'!Заголовки_для_печати</vt:lpstr>
      <vt:lpstr>'Прил № 3 рпр'!Область_печати</vt:lpstr>
      <vt:lpstr>'Приложение №1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Геращенко Наталья</cp:lastModifiedBy>
  <cp:lastPrinted>2023-04-20T06:19:42Z</cp:lastPrinted>
  <dcterms:created xsi:type="dcterms:W3CDTF">2017-04-05T02:09:09Z</dcterms:created>
  <dcterms:modified xsi:type="dcterms:W3CDTF">2023-05-25T07:15:41Z</dcterms:modified>
</cp:coreProperties>
</file>